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studntnu-my.sharepoint.com/personal/stanko_ntnu_no/Documents/Documents/Semester/2023_2/TPG4245/Exam/"/>
    </mc:Choice>
  </mc:AlternateContent>
  <xr:revisionPtr revIDLastSave="66" documentId="11_AD4DB114E441178AC67DF41E0E97FE22683EDF16" xr6:coauthVersionLast="47" xr6:coauthVersionMax="47" xr10:uidLastSave="{35B10C07-BF2E-437B-9A76-972A873EDE10}"/>
  <bookViews>
    <workbookView xWindow="-120" yWindow="-120" windowWidth="25440" windowHeight="1539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5" i="1"/>
  <c r="D26" i="1"/>
  <c r="D27" i="1"/>
  <c r="D28" i="1"/>
  <c r="D29" i="1"/>
  <c r="D23" i="1"/>
  <c r="C29" i="1"/>
  <c r="C25" i="1"/>
  <c r="C26" i="1" s="1"/>
  <c r="C27" i="1" s="1"/>
  <c r="C28" i="1" s="1"/>
  <c r="C24" i="1"/>
  <c r="D19" i="1"/>
  <c r="D18" i="1"/>
  <c r="D17" i="1"/>
  <c r="E14" i="1"/>
</calcChain>
</file>

<file path=xl/sharedStrings.xml><?xml version="1.0" encoding="utf-8"?>
<sst xmlns="http://schemas.openxmlformats.org/spreadsheetml/2006/main" count="32" uniqueCount="23">
  <si>
    <t>Problem 6, Exam TPG4245, Prof. Milan Stanko.</t>
  </si>
  <si>
    <t>Test point</t>
  </si>
  <si>
    <t>qo [Sm3/d]</t>
  </si>
  <si>
    <t>pwf [bara]</t>
  </si>
  <si>
    <t>pR</t>
  </si>
  <si>
    <t>[bara]</t>
  </si>
  <si>
    <t>pb@TR</t>
  </si>
  <si>
    <t xml:space="preserve"> --&gt;</t>
  </si>
  <si>
    <t>Task - Explanation --&gt;</t>
  </si>
  <si>
    <t>Since both saturated and undersaturated oil can be produced, the best choice is a composite IPR</t>
  </si>
  <si>
    <t>the composite IPR is linear IPR above the bubble point and Vogel/Fetkovich below the bubble point</t>
  </si>
  <si>
    <t>To find the J above the bubble point, we use the first test point</t>
  </si>
  <si>
    <t>J = qo/(pR-pwf)</t>
  </si>
  <si>
    <t>Sm3/d/bar</t>
  </si>
  <si>
    <t>For below the bubble point, one must provide the qomax</t>
  </si>
  <si>
    <t>qomax = (qtest-qob)/(1-(pwf/pb)^2)</t>
  </si>
  <si>
    <t>qomax</t>
  </si>
  <si>
    <t>qob</t>
  </si>
  <si>
    <t>qtest-qob</t>
  </si>
  <si>
    <t>Sm3/d</t>
  </si>
  <si>
    <t>pwf</t>
  </si>
  <si>
    <t>qo</t>
  </si>
  <si>
    <t>[Sm3/d]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</si>
</sst>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Tabelle1!$D$23:$D$29</c:f>
              <c:numCache>
                <c:formatCode>General</c:formatCode>
                <c:ptCount val="7"/>
                <c:pt idx="0">
                  <c:v>0</c:v>
                </c:pt>
                <c:pt idx="1">
                  <c:v>720</c:v>
                </c:pt>
                <c:pt idx="2">
                  <c:v>1438.8372093023256</c:v>
                </c:pt>
                <c:pt idx="3">
                  <c:v>2050</c:v>
                </c:pt>
                <c:pt idx="4">
                  <c:v>2486.5448504983387</c:v>
                </c:pt>
                <c:pt idx="5">
                  <c:v>2748.4717607973421</c:v>
                </c:pt>
                <c:pt idx="6">
                  <c:v>2835.7807308970096</c:v>
                </c:pt>
              </c:numCache>
            </c:numRef>
          </c:xVal>
          <c:yVal>
            <c:numRef>
              <c:f>Tabelle1!$C$23:$C$29</c:f>
              <c:numCache>
                <c:formatCode>General</c:formatCode>
                <c:ptCount val="7"/>
                <c:pt idx="0">
                  <c:v>360</c:v>
                </c:pt>
                <c:pt idx="1">
                  <c:v>300</c:v>
                </c:pt>
                <c:pt idx="2">
                  <c:v>240</c:v>
                </c:pt>
                <c:pt idx="3">
                  <c:v>180</c:v>
                </c:pt>
                <c:pt idx="4">
                  <c:v>120</c:v>
                </c:pt>
                <c:pt idx="5">
                  <c:v>60</c:v>
                </c:pt>
                <c:pt idx="6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F86-451D-83C9-139553BD2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736584"/>
        <c:axId val="360733704"/>
      </c:scatterChart>
      <c:valAx>
        <c:axId val="360736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qo [Sm3/d]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60733704"/>
        <c:crosses val="autoZero"/>
        <c:crossBetween val="midCat"/>
      </c:valAx>
      <c:valAx>
        <c:axId val="3607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pwf [bara]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60736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254000</xdr:colOff>
      <xdr:row>16</xdr:row>
      <xdr:rowOff>96837</xdr:rowOff>
    </xdr:from>
    <xdr:to>
      <xdr:col>12</xdr:col>
      <xdr:colOff>566208</xdr:colOff>
      <xdr:row>30</xdr:row>
      <xdr:rowOff>173037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1CD077-A63B-5A9A-D5B2-1C8825BA75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322791</xdr:colOff>
      <xdr:row>5</xdr:row>
      <xdr:rowOff>185208</xdr:rowOff>
    </xdr:from>
    <xdr:to>
      <xdr:col>16</xdr:col>
      <xdr:colOff>549840</xdr:colOff>
      <xdr:row>16</xdr:row>
      <xdr:rowOff>67320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06FC9B-B625-E5C5-09E8-392F087B9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07791" y="1137708"/>
          <a:ext cx="3269757" cy="19776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topLeftCell="A10" zoomScale="160" zoomScaleNormal="160" workbookViewId="0">
      <selection activeCell="D23" sqref="D23"/>
    </sheetView>
  </sheetViews>
  <sheetFormatPr defaultRowHeight="15" x14ac:dyDescent="0.25"/>
  <cols>
    <col min="1" max="1" width="10.7109375" customWidth="1"/>
    <col min="2" max="2" width="10.85546875" bestFit="1" customWidth="1"/>
    <col min="3" max="3" width="10.140625" bestFit="1" customWidth="1"/>
  </cols>
  <sheetData>
    <row r="1" spans="1:6" x14ac:dyDescent="0.25">
      <c r="A1" s="1" t="s">
        <v>0</v>
      </c>
    </row>
    <row r="2" spans="1:6" x14ac:dyDescent="0.25">
      <c r="A2" s="1"/>
    </row>
    <row r="3" spans="1:6" x14ac:dyDescent="0.25">
      <c r="A3" s="1" t="s">
        <v>4</v>
      </c>
      <c r="B3" t="s">
        <v>5</v>
      </c>
      <c r="C3" s="2">
        <v>360</v>
      </c>
    </row>
    <row r="4" spans="1:6" x14ac:dyDescent="0.25">
      <c r="A4" s="1" t="s">
        <v>6</v>
      </c>
      <c r="B4" t="s">
        <v>5</v>
      </c>
      <c r="C4" s="2">
        <v>250</v>
      </c>
    </row>
    <row r="6" spans="1:6" x14ac:dyDescent="0.25">
      <c r="A6" s="1" t="s">
        <v>1</v>
      </c>
      <c r="B6" s="1" t="s">
        <v>2</v>
      </c>
      <c r="C6" s="1" t="s">
        <v>3</v>
      </c>
    </row>
    <row r="7" spans="1:6" x14ac:dyDescent="0.25">
      <c r="A7" s="2">
        <v>1</v>
      </c>
      <c r="B7" s="2">
        <v>1080</v>
      </c>
      <c r="C7" s="2">
        <v>270</v>
      </c>
    </row>
    <row r="8" spans="1:6" x14ac:dyDescent="0.25">
      <c r="A8" s="2">
        <v>2</v>
      </c>
      <c r="B8" s="2">
        <v>2050</v>
      </c>
      <c r="C8" s="2">
        <v>180</v>
      </c>
    </row>
    <row r="10" spans="1:6" x14ac:dyDescent="0.25">
      <c r="B10" s="1" t="s">
        <v>8</v>
      </c>
    </row>
    <row r="11" spans="1:6" x14ac:dyDescent="0.25">
      <c r="B11" s="3" t="s">
        <v>7</v>
      </c>
      <c r="C11" s="4" t="s">
        <v>9</v>
      </c>
    </row>
    <row r="12" spans="1:6" x14ac:dyDescent="0.25">
      <c r="B12" s="3" t="s">
        <v>7</v>
      </c>
      <c r="C12" s="4" t="s">
        <v>10</v>
      </c>
    </row>
    <row r="13" spans="1:6" x14ac:dyDescent="0.25">
      <c r="B13" s="3" t="s">
        <v>7</v>
      </c>
      <c r="C13" s="4" t="s">
        <v>11</v>
      </c>
    </row>
    <row r="14" spans="1:6" x14ac:dyDescent="0.25">
      <c r="B14" s="3" t="s">
        <v>7</v>
      </c>
      <c r="C14" s="4" t="s">
        <v>12</v>
      </c>
      <c r="E14" s="5">
        <f>B7/(C3-C7)</f>
        <v>12</v>
      </c>
      <c r="F14" t="s">
        <v>13</v>
      </c>
    </row>
    <row r="15" spans="1:6" x14ac:dyDescent="0.25">
      <c r="B15" s="3" t="s">
        <v>7</v>
      </c>
      <c r="C15" s="4" t="s">
        <v>14</v>
      </c>
    </row>
    <row r="16" spans="1:6" x14ac:dyDescent="0.25">
      <c r="B16" s="3" t="s">
        <v>7</v>
      </c>
      <c r="C16" s="4" t="s">
        <v>15</v>
      </c>
    </row>
    <row r="17" spans="3:5" x14ac:dyDescent="0.25">
      <c r="C17" s="4" t="s">
        <v>17</v>
      </c>
      <c r="D17" s="5">
        <f>E14*(C3-C4)</f>
        <v>1320</v>
      </c>
      <c r="E17" t="s">
        <v>19</v>
      </c>
    </row>
    <row r="18" spans="3:5" x14ac:dyDescent="0.25">
      <c r="C18" s="4" t="s">
        <v>18</v>
      </c>
      <c r="D18" s="5">
        <f>B8-D17</f>
        <v>730</v>
      </c>
      <c r="E18" t="s">
        <v>19</v>
      </c>
    </row>
    <row r="19" spans="3:5" x14ac:dyDescent="0.25">
      <c r="C19" s="4" t="s">
        <v>16</v>
      </c>
      <c r="D19" s="5">
        <f>D18/(1-(C8/C4)^2)</f>
        <v>1515.7807308970098</v>
      </c>
      <c r="E19" t="s">
        <v>19</v>
      </c>
    </row>
    <row r="21" spans="3:5" x14ac:dyDescent="0.25">
      <c r="C21" s="4" t="s">
        <v>20</v>
      </c>
      <c r="D21" t="s">
        <v>21</v>
      </c>
    </row>
    <row r="22" spans="3:5" x14ac:dyDescent="0.25">
      <c r="C22" s="4" t="s">
        <v>5</v>
      </c>
      <c r="D22" t="s">
        <v>22</v>
      </c>
    </row>
    <row r="23" spans="3:5" x14ac:dyDescent="0.25">
      <c r="C23" s="2">
        <v>360</v>
      </c>
      <c r="D23" s="5">
        <f>IF(C23&gt;$C$4,$E$14*($C$23-C23),$D$17+$D$19*(1-(C23/$C$4)^2))</f>
        <v>0</v>
      </c>
    </row>
    <row r="24" spans="3:5" x14ac:dyDescent="0.25">
      <c r="C24" s="2">
        <f>C23-60</f>
        <v>300</v>
      </c>
      <c r="D24" s="5">
        <f t="shared" ref="D24:D29" si="0">IF(C24&gt;$C$4,$E$14*($C$23-C24),$D$17+$D$19*(1-(C24/$C$4)^2))</f>
        <v>720</v>
      </c>
    </row>
    <row r="25" spans="3:5" x14ac:dyDescent="0.25">
      <c r="C25" s="2">
        <f t="shared" ref="C25:C28" si="1">C24-60</f>
        <v>240</v>
      </c>
      <c r="D25" s="5">
        <f t="shared" si="0"/>
        <v>1438.8372093023256</v>
      </c>
    </row>
    <row r="26" spans="3:5" x14ac:dyDescent="0.25">
      <c r="C26" s="2">
        <f t="shared" si="1"/>
        <v>180</v>
      </c>
      <c r="D26" s="5">
        <f t="shared" si="0"/>
        <v>2050</v>
      </c>
    </row>
    <row r="27" spans="3:5" x14ac:dyDescent="0.25">
      <c r="C27" s="2">
        <f t="shared" si="1"/>
        <v>120</v>
      </c>
      <c r="D27" s="5">
        <f t="shared" si="0"/>
        <v>2486.5448504983387</v>
      </c>
    </row>
    <row r="28" spans="3:5" x14ac:dyDescent="0.25">
      <c r="C28" s="2">
        <f t="shared" si="1"/>
        <v>60</v>
      </c>
      <c r="D28" s="5">
        <f t="shared" si="0"/>
        <v>2748.4717607973421</v>
      </c>
    </row>
    <row r="29" spans="3:5" x14ac:dyDescent="0.25">
      <c r="C29" s="2">
        <f>C28-60</f>
        <v>0</v>
      </c>
      <c r="D29" s="5">
        <f t="shared" si="0"/>
        <v>2835.7807308970096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Milan Stanko</cp:lastModifiedBy>
  <dcterms:created xsi:type="dcterms:W3CDTF">2015-06-05T18:19:34Z</dcterms:created>
  <dcterms:modified xsi:type="dcterms:W3CDTF">2023-11-24T09:31:50Z</dcterms:modified>
</cp:coreProperties>
</file>