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HD\NTNU\SEMESTER\Semester_V_2017\TPG4230\Classes\20170323\Support\"/>
    </mc:Choice>
  </mc:AlternateContent>
  <bookViews>
    <workbookView xWindow="0" yWindow="0" windowWidth="19170" windowHeight="7980"/>
  </bookViews>
  <sheets>
    <sheet name="Production_profile" sheetId="3" r:id="rId1"/>
    <sheet name="Data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2" l="1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" i="2"/>
  <c r="G48" i="2"/>
  <c r="F48" i="2"/>
  <c r="I48" i="2" s="1"/>
  <c r="E48" i="2"/>
  <c r="H48" i="2" s="1"/>
  <c r="G47" i="2"/>
  <c r="F47" i="2"/>
  <c r="E47" i="2"/>
  <c r="H47" i="2" s="1"/>
  <c r="G46" i="2"/>
  <c r="J46" i="2" s="1"/>
  <c r="F46" i="2"/>
  <c r="E46" i="2"/>
  <c r="H46" i="2" s="1"/>
  <c r="G45" i="2"/>
  <c r="J45" i="2" s="1"/>
  <c r="F45" i="2"/>
  <c r="E45" i="2"/>
  <c r="H45" i="2" s="1"/>
  <c r="G44" i="2"/>
  <c r="F44" i="2"/>
  <c r="I44" i="2" s="1"/>
  <c r="E44" i="2"/>
  <c r="H44" i="2" s="1"/>
  <c r="G43" i="2"/>
  <c r="F43" i="2"/>
  <c r="E43" i="2"/>
  <c r="H43" i="2" s="1"/>
  <c r="G42" i="2"/>
  <c r="J42" i="2" s="1"/>
  <c r="F42" i="2"/>
  <c r="I42" i="2" s="1"/>
  <c r="E42" i="2"/>
  <c r="H42" i="2" s="1"/>
  <c r="G41" i="2"/>
  <c r="J41" i="2" s="1"/>
  <c r="F41" i="2"/>
  <c r="E41" i="2"/>
  <c r="H41" i="2" s="1"/>
  <c r="G40" i="2"/>
  <c r="F40" i="2"/>
  <c r="I40" i="2" s="1"/>
  <c r="E40" i="2"/>
  <c r="H40" i="2" s="1"/>
  <c r="G39" i="2"/>
  <c r="F39" i="2"/>
  <c r="E39" i="2"/>
  <c r="H39" i="2" s="1"/>
  <c r="G38" i="2"/>
  <c r="J38" i="2" s="1"/>
  <c r="F38" i="2"/>
  <c r="I38" i="2" s="1"/>
  <c r="E38" i="2"/>
  <c r="H38" i="2" s="1"/>
  <c r="G37" i="2"/>
  <c r="J37" i="2" s="1"/>
  <c r="F37" i="2"/>
  <c r="E37" i="2"/>
  <c r="H37" i="2" s="1"/>
  <c r="G36" i="2"/>
  <c r="F36" i="2"/>
  <c r="I36" i="2" s="1"/>
  <c r="E36" i="2"/>
  <c r="H36" i="2" s="1"/>
  <c r="G35" i="2"/>
  <c r="F35" i="2"/>
  <c r="E35" i="2"/>
  <c r="H35" i="2" s="1"/>
  <c r="G34" i="2"/>
  <c r="J34" i="2" s="1"/>
  <c r="F34" i="2"/>
  <c r="I34" i="2" s="1"/>
  <c r="E34" i="2"/>
  <c r="H34" i="2" s="1"/>
  <c r="G33" i="2"/>
  <c r="J33" i="2" s="1"/>
  <c r="F33" i="2"/>
  <c r="E33" i="2"/>
  <c r="H33" i="2" s="1"/>
  <c r="G32" i="2"/>
  <c r="F32" i="2"/>
  <c r="I32" i="2" s="1"/>
  <c r="E32" i="2"/>
  <c r="H32" i="2" s="1"/>
  <c r="G31" i="2"/>
  <c r="F31" i="2"/>
  <c r="E31" i="2"/>
  <c r="H31" i="2" s="1"/>
  <c r="G30" i="2"/>
  <c r="J30" i="2" s="1"/>
  <c r="F30" i="2"/>
  <c r="I30" i="2" s="1"/>
  <c r="E30" i="2"/>
  <c r="H30" i="2" s="1"/>
  <c r="G29" i="2"/>
  <c r="J29" i="2" s="1"/>
  <c r="F29" i="2"/>
  <c r="E29" i="2"/>
  <c r="H29" i="2" s="1"/>
  <c r="G28" i="2"/>
  <c r="F28" i="2"/>
  <c r="I28" i="2" s="1"/>
  <c r="E28" i="2"/>
  <c r="H28" i="2" s="1"/>
  <c r="G27" i="2"/>
  <c r="F27" i="2"/>
  <c r="E27" i="2"/>
  <c r="H27" i="2" s="1"/>
  <c r="G26" i="2"/>
  <c r="J26" i="2" s="1"/>
  <c r="F26" i="2"/>
  <c r="I26" i="2" s="1"/>
  <c r="E26" i="2"/>
  <c r="H26" i="2" s="1"/>
  <c r="G25" i="2"/>
  <c r="J25" i="2" s="1"/>
  <c r="F25" i="2"/>
  <c r="E25" i="2"/>
  <c r="H25" i="2" s="1"/>
  <c r="G24" i="2"/>
  <c r="F24" i="2"/>
  <c r="I24" i="2" s="1"/>
  <c r="E24" i="2"/>
  <c r="H24" i="2" s="1"/>
  <c r="G23" i="2"/>
  <c r="F23" i="2"/>
  <c r="E23" i="2"/>
  <c r="H23" i="2" s="1"/>
  <c r="G22" i="2"/>
  <c r="F22" i="2"/>
  <c r="I22" i="2" s="1"/>
  <c r="E22" i="2"/>
  <c r="H22" i="2" s="1"/>
  <c r="G21" i="2"/>
  <c r="J21" i="2" s="1"/>
  <c r="F21" i="2"/>
  <c r="E21" i="2"/>
  <c r="H21" i="2" s="1"/>
  <c r="G20" i="2"/>
  <c r="F20" i="2"/>
  <c r="I20" i="2" s="1"/>
  <c r="E20" i="2"/>
  <c r="H20" i="2" s="1"/>
  <c r="G19" i="2"/>
  <c r="F19" i="2"/>
  <c r="E19" i="2"/>
  <c r="H19" i="2" s="1"/>
  <c r="G18" i="2"/>
  <c r="J18" i="2" s="1"/>
  <c r="F18" i="2"/>
  <c r="I18" i="2" s="1"/>
  <c r="E18" i="2"/>
  <c r="H18" i="2" s="1"/>
  <c r="G17" i="2"/>
  <c r="J17" i="2" s="1"/>
  <c r="F17" i="2"/>
  <c r="E17" i="2"/>
  <c r="H17" i="2" s="1"/>
  <c r="G16" i="2"/>
  <c r="F16" i="2"/>
  <c r="I16" i="2" s="1"/>
  <c r="E16" i="2"/>
  <c r="H16" i="2" s="1"/>
  <c r="G15" i="2"/>
  <c r="F15" i="2"/>
  <c r="E15" i="2"/>
  <c r="H15" i="2" s="1"/>
  <c r="G14" i="2"/>
  <c r="F14" i="2"/>
  <c r="I14" i="2" s="1"/>
  <c r="E14" i="2"/>
  <c r="H14" i="2" s="1"/>
  <c r="G13" i="2"/>
  <c r="J13" i="2" s="1"/>
  <c r="F13" i="2"/>
  <c r="E13" i="2"/>
  <c r="H13" i="2" s="1"/>
  <c r="G12" i="2"/>
  <c r="F12" i="2"/>
  <c r="I12" i="2" s="1"/>
  <c r="E12" i="2"/>
  <c r="H12" i="2" s="1"/>
  <c r="G11" i="2"/>
  <c r="F11" i="2"/>
  <c r="E11" i="2"/>
  <c r="H11" i="2" s="1"/>
  <c r="G10" i="2"/>
  <c r="F10" i="2"/>
  <c r="I10" i="2" s="1"/>
  <c r="E10" i="2"/>
  <c r="H10" i="2" s="1"/>
  <c r="G9" i="2"/>
  <c r="J9" i="2" s="1"/>
  <c r="F9" i="2"/>
  <c r="E9" i="2"/>
  <c r="H9" i="2" s="1"/>
  <c r="G8" i="2"/>
  <c r="F8" i="2"/>
  <c r="I8" i="2" s="1"/>
  <c r="E8" i="2"/>
  <c r="H8" i="2" s="1"/>
  <c r="G7" i="2"/>
  <c r="F7" i="2"/>
  <c r="E7" i="2"/>
  <c r="H7" i="2" s="1"/>
  <c r="G6" i="2"/>
  <c r="J6" i="2" s="1"/>
  <c r="F6" i="2"/>
  <c r="E6" i="2"/>
  <c r="G5" i="2"/>
  <c r="J5" i="2" s="1"/>
  <c r="F5" i="2"/>
  <c r="E5" i="2"/>
  <c r="H5" i="2" s="1"/>
  <c r="G4" i="2"/>
  <c r="F4" i="2"/>
  <c r="I4" i="2" s="1"/>
  <c r="E4" i="2"/>
  <c r="H4" i="2" s="1"/>
  <c r="I6" i="2" l="1"/>
  <c r="J8" i="2"/>
  <c r="J12" i="2"/>
  <c r="J16" i="2"/>
  <c r="J20" i="2"/>
  <c r="J24" i="2"/>
  <c r="J28" i="2"/>
  <c r="J32" i="2"/>
  <c r="J36" i="2"/>
  <c r="J40" i="2"/>
  <c r="J44" i="2"/>
  <c r="J48" i="2"/>
  <c r="J7" i="2"/>
  <c r="J11" i="2"/>
  <c r="J15" i="2"/>
  <c r="J19" i="2"/>
  <c r="J23" i="2"/>
  <c r="J27" i="2"/>
  <c r="J31" i="2"/>
  <c r="J35" i="2"/>
  <c r="J39" i="2"/>
  <c r="J43" i="2"/>
  <c r="I46" i="2"/>
  <c r="J47" i="2"/>
  <c r="J4" i="2"/>
  <c r="J10" i="2"/>
  <c r="J14" i="2"/>
  <c r="J22" i="2"/>
  <c r="I5" i="2"/>
  <c r="I13" i="2"/>
  <c r="I15" i="2"/>
  <c r="I17" i="2"/>
  <c r="I19" i="2"/>
  <c r="I21" i="2"/>
  <c r="I23" i="2"/>
  <c r="I25" i="2"/>
  <c r="I27" i="2"/>
  <c r="I37" i="2"/>
  <c r="H6" i="2"/>
  <c r="I9" i="2"/>
  <c r="I11" i="2"/>
  <c r="I39" i="2"/>
  <c r="I41" i="2"/>
  <c r="I45" i="2"/>
  <c r="I7" i="2"/>
  <c r="I29" i="2"/>
  <c r="I31" i="2"/>
  <c r="I33" i="2"/>
  <c r="I35" i="2"/>
  <c r="I43" i="2"/>
  <c r="I47" i="2"/>
</calcChain>
</file>

<file path=xl/sharedStrings.xml><?xml version="1.0" encoding="utf-8"?>
<sst xmlns="http://schemas.openxmlformats.org/spreadsheetml/2006/main" count="35" uniqueCount="29">
  <si>
    <t>Oil</t>
  </si>
  <si>
    <t>Gas</t>
  </si>
  <si>
    <t>GOR</t>
  </si>
  <si>
    <t>WC</t>
  </si>
  <si>
    <t>qo</t>
  </si>
  <si>
    <t>qg</t>
  </si>
  <si>
    <t>qw</t>
  </si>
  <si>
    <t>ql</t>
  </si>
  <si>
    <t>Water</t>
  </si>
  <si>
    <t>1E6 Sm^3</t>
  </si>
  <si>
    <t>1E9 Sm^3</t>
  </si>
  <si>
    <t>[Sm^3/d]</t>
  </si>
  <si>
    <t>[1E6 Sm^3/d]</t>
  </si>
  <si>
    <t>[Sm^3/Sm^3]</t>
  </si>
  <si>
    <t>[%]</t>
  </si>
  <si>
    <t>Yearly production - volumes</t>
  </si>
  <si>
    <t>Current Capacities - 2015</t>
  </si>
  <si>
    <t>Total</t>
  </si>
  <si>
    <t xml:space="preserve">Total liquid [Sm3/d] </t>
  </si>
  <si>
    <t>Oil treatment [Sm3/d]</t>
  </si>
  <si>
    <t xml:space="preserve">Produced water [Sm3/d] </t>
  </si>
  <si>
    <t xml:space="preserve">Gas handling [MSm3/d] </t>
  </si>
  <si>
    <t>Gas export – Tjeldbergodden [MSm3/d]</t>
  </si>
  <si>
    <t xml:space="preserve">Gas export – Åsgard Transport [MSm3/d] </t>
  </si>
  <si>
    <t>Oil capacity</t>
  </si>
  <si>
    <t>Water capacity</t>
  </si>
  <si>
    <t>Gas capacity</t>
  </si>
  <si>
    <t>[Sm3/d]</t>
  </si>
  <si>
    <t>Total liquid capacity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</si>
</sst>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165" fontId="0" fillId="0" borderId="0" xfId="0" applyNumberFormat="1"/>
    <xf numFmtId="1" fontId="0" fillId="0" borderId="0" xfId="0" applyNumberFormat="1"/>
    <xf numFmtId="0" fontId="1" fillId="0" borderId="0" xfId="0" applyFont="1" applyAlignment="1">
      <alignment horizontal="center"/>
    </xf>
    <xf numFmtId="14" fontId="0" fillId="0" borderId="0" xfId="0" applyNumberFormat="1"/>
    <xf numFmtId="0" fontId="1" fillId="0" borderId="0" xfId="0" applyFont="1" applyAlignment="1">
      <alignment horizontal="center"/>
    </xf>
    <xf numFmtId="11" fontId="1" fillId="0" borderId="0" xfId="0" applyNumberFormat="1" applyFont="1" applyAlignment="1">
      <alignment horizontal="center"/>
    </xf>
    <xf numFmtId="3" fontId="0" fillId="0" borderId="0" xfId="0" applyNumberForma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qo</c:v>
          </c:tx>
          <c:spPr>
            <a:ln w="190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xVal>
            <c:numRef>
              <c:f>Data!$A$4:$A$25</c:f>
              <c:numCache>
                <c:formatCode>m/d/yyyy</c:formatCode>
                <c:ptCount val="22"/>
                <c:pt idx="0">
                  <c:v>34990</c:v>
                </c:pt>
                <c:pt idx="1">
                  <c:v>35430</c:v>
                </c:pt>
                <c:pt idx="2">
                  <c:v>35795</c:v>
                </c:pt>
                <c:pt idx="3">
                  <c:v>36160</c:v>
                </c:pt>
                <c:pt idx="4">
                  <c:v>36525</c:v>
                </c:pt>
                <c:pt idx="5">
                  <c:v>36891</c:v>
                </c:pt>
                <c:pt idx="6">
                  <c:v>37256</c:v>
                </c:pt>
                <c:pt idx="7">
                  <c:v>37621</c:v>
                </c:pt>
                <c:pt idx="8">
                  <c:v>37986</c:v>
                </c:pt>
                <c:pt idx="9">
                  <c:v>38352</c:v>
                </c:pt>
                <c:pt idx="10">
                  <c:v>38717</c:v>
                </c:pt>
                <c:pt idx="11">
                  <c:v>39082</c:v>
                </c:pt>
                <c:pt idx="12">
                  <c:v>39447</c:v>
                </c:pt>
                <c:pt idx="13">
                  <c:v>39813</c:v>
                </c:pt>
                <c:pt idx="14">
                  <c:v>40178</c:v>
                </c:pt>
                <c:pt idx="15">
                  <c:v>40543</c:v>
                </c:pt>
                <c:pt idx="16">
                  <c:v>40908</c:v>
                </c:pt>
                <c:pt idx="17">
                  <c:v>41274</c:v>
                </c:pt>
                <c:pt idx="18">
                  <c:v>41639</c:v>
                </c:pt>
                <c:pt idx="19">
                  <c:v>42004</c:v>
                </c:pt>
                <c:pt idx="20">
                  <c:v>42369</c:v>
                </c:pt>
                <c:pt idx="21">
                  <c:v>42735</c:v>
                </c:pt>
              </c:numCache>
            </c:numRef>
          </c:xVal>
          <c:yVal>
            <c:numRef>
              <c:f>Data!$E$4:$E$25</c:f>
              <c:numCache>
                <c:formatCode>0.0</c:formatCode>
                <c:ptCount val="22"/>
                <c:pt idx="0">
                  <c:v>14307.256756756757</c:v>
                </c:pt>
                <c:pt idx="1">
                  <c:v>34826.514285714286</c:v>
                </c:pt>
                <c:pt idx="2">
                  <c:v>38447.031428571427</c:v>
                </c:pt>
                <c:pt idx="3">
                  <c:v>33401.237142857142</c:v>
                </c:pt>
                <c:pt idx="4">
                  <c:v>35828.080000000002</c:v>
                </c:pt>
                <c:pt idx="5">
                  <c:v>30258.628571428573</c:v>
                </c:pt>
                <c:pt idx="6">
                  <c:v>29216.9</c:v>
                </c:pt>
                <c:pt idx="7">
                  <c:v>28947.22</c:v>
                </c:pt>
                <c:pt idx="8">
                  <c:v>25910.048571428571</c:v>
                </c:pt>
                <c:pt idx="9">
                  <c:v>24522.505714285715</c:v>
                </c:pt>
                <c:pt idx="10">
                  <c:v>23253.117142857143</c:v>
                </c:pt>
                <c:pt idx="11">
                  <c:v>22858.54</c:v>
                </c:pt>
                <c:pt idx="12">
                  <c:v>17722.765714285713</c:v>
                </c:pt>
                <c:pt idx="13">
                  <c:v>15600.611428571428</c:v>
                </c:pt>
                <c:pt idx="14">
                  <c:v>13032.408571428572</c:v>
                </c:pt>
                <c:pt idx="15">
                  <c:v>9171.2942857142862</c:v>
                </c:pt>
                <c:pt idx="16">
                  <c:v>10585.202857142856</c:v>
                </c:pt>
                <c:pt idx="17">
                  <c:v>9087.9571428571435</c:v>
                </c:pt>
                <c:pt idx="18">
                  <c:v>9892.1657142857148</c:v>
                </c:pt>
                <c:pt idx="19">
                  <c:v>8422.8942857142865</c:v>
                </c:pt>
                <c:pt idx="20">
                  <c:v>8823.7257142857143</c:v>
                </c:pt>
                <c:pt idx="21">
                  <c:v>9712.6685714285722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F148-4FC4-81EF-9C27A01E41A8}"/>
            </c:ext>
          </c:extLst>
        </c:ser>
        <c:ser>
          <c:idx val="1"/>
          <c:order val="1"/>
          <c:tx>
            <c:v>qw</c:v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xVal>
            <c:numRef>
              <c:f>Data!$A$4:$A$25</c:f>
              <c:numCache>
                <c:formatCode>m/d/yyyy</c:formatCode>
                <c:ptCount val="22"/>
                <c:pt idx="0">
                  <c:v>34990</c:v>
                </c:pt>
                <c:pt idx="1">
                  <c:v>35430</c:v>
                </c:pt>
                <c:pt idx="2">
                  <c:v>35795</c:v>
                </c:pt>
                <c:pt idx="3">
                  <c:v>36160</c:v>
                </c:pt>
                <c:pt idx="4">
                  <c:v>36525</c:v>
                </c:pt>
                <c:pt idx="5">
                  <c:v>36891</c:v>
                </c:pt>
                <c:pt idx="6">
                  <c:v>37256</c:v>
                </c:pt>
                <c:pt idx="7">
                  <c:v>37621</c:v>
                </c:pt>
                <c:pt idx="8">
                  <c:v>37986</c:v>
                </c:pt>
                <c:pt idx="9">
                  <c:v>38352</c:v>
                </c:pt>
                <c:pt idx="10">
                  <c:v>38717</c:v>
                </c:pt>
                <c:pt idx="11">
                  <c:v>39082</c:v>
                </c:pt>
                <c:pt idx="12">
                  <c:v>39447</c:v>
                </c:pt>
                <c:pt idx="13">
                  <c:v>39813</c:v>
                </c:pt>
                <c:pt idx="14">
                  <c:v>40178</c:v>
                </c:pt>
                <c:pt idx="15">
                  <c:v>40543</c:v>
                </c:pt>
                <c:pt idx="16">
                  <c:v>40908</c:v>
                </c:pt>
                <c:pt idx="17">
                  <c:v>41274</c:v>
                </c:pt>
                <c:pt idx="18">
                  <c:v>41639</c:v>
                </c:pt>
                <c:pt idx="19">
                  <c:v>42004</c:v>
                </c:pt>
                <c:pt idx="20">
                  <c:v>42369</c:v>
                </c:pt>
                <c:pt idx="21">
                  <c:v>42735</c:v>
                </c:pt>
              </c:numCache>
            </c:numRef>
          </c:xVal>
          <c:yVal>
            <c:numRef>
              <c:f>Data!$G$4:$G$25</c:f>
              <c:numCache>
                <c:formatCode>0.0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2959.9177800616571</c:v>
                </c:pt>
                <c:pt idx="5">
                  <c:v>4933.1963001027716</c:v>
                </c:pt>
                <c:pt idx="6">
                  <c:v>4686.5364850976284</c:v>
                </c:pt>
                <c:pt idx="7">
                  <c:v>6783.1449126413145</c:v>
                </c:pt>
                <c:pt idx="8">
                  <c:v>10606.372045220971</c:v>
                </c:pt>
                <c:pt idx="9">
                  <c:v>10606.372045220971</c:v>
                </c:pt>
                <c:pt idx="10">
                  <c:v>13196.300102774914</c:v>
                </c:pt>
                <c:pt idx="11">
                  <c:v>13442.959917780057</c:v>
                </c:pt>
                <c:pt idx="12">
                  <c:v>11839.671120246658</c:v>
                </c:pt>
                <c:pt idx="13">
                  <c:v>12579.650565262056</c:v>
                </c:pt>
                <c:pt idx="14">
                  <c:v>13319.630010277486</c:v>
                </c:pt>
                <c:pt idx="15">
                  <c:v>11593.011305241516</c:v>
                </c:pt>
                <c:pt idx="16">
                  <c:v>13442.959917780057</c:v>
                </c:pt>
                <c:pt idx="17">
                  <c:v>13566.289825282629</c:v>
                </c:pt>
                <c:pt idx="18">
                  <c:v>14429.599177800601</c:v>
                </c:pt>
                <c:pt idx="19">
                  <c:v>13936.279547790313</c:v>
                </c:pt>
                <c:pt idx="20">
                  <c:v>14306.269270298058</c:v>
                </c:pt>
                <c:pt idx="21">
                  <c:v>14059.609455292884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F148-4FC4-81EF-9C27A01E41A8}"/>
            </c:ext>
          </c:extLst>
        </c:ser>
        <c:ser>
          <c:idx val="6"/>
          <c:order val="3"/>
          <c:tx>
            <c:v>qo - max</c:v>
          </c:tx>
          <c:spPr>
            <a:ln w="19050" cap="rnd">
              <a:solidFill>
                <a:schemeClr val="accent6">
                  <a:lumMod val="7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Data!$A$4:$A$25</c:f>
              <c:numCache>
                <c:formatCode>m/d/yyyy</c:formatCode>
                <c:ptCount val="22"/>
                <c:pt idx="0">
                  <c:v>34990</c:v>
                </c:pt>
                <c:pt idx="1">
                  <c:v>35430</c:v>
                </c:pt>
                <c:pt idx="2">
                  <c:v>35795</c:v>
                </c:pt>
                <c:pt idx="3">
                  <c:v>36160</c:v>
                </c:pt>
                <c:pt idx="4">
                  <c:v>36525</c:v>
                </c:pt>
                <c:pt idx="5">
                  <c:v>36891</c:v>
                </c:pt>
                <c:pt idx="6">
                  <c:v>37256</c:v>
                </c:pt>
                <c:pt idx="7">
                  <c:v>37621</c:v>
                </c:pt>
                <c:pt idx="8">
                  <c:v>37986</c:v>
                </c:pt>
                <c:pt idx="9">
                  <c:v>38352</c:v>
                </c:pt>
                <c:pt idx="10">
                  <c:v>38717</c:v>
                </c:pt>
                <c:pt idx="11">
                  <c:v>39082</c:v>
                </c:pt>
                <c:pt idx="12">
                  <c:v>39447</c:v>
                </c:pt>
                <c:pt idx="13">
                  <c:v>39813</c:v>
                </c:pt>
                <c:pt idx="14">
                  <c:v>40178</c:v>
                </c:pt>
                <c:pt idx="15">
                  <c:v>40543</c:v>
                </c:pt>
                <c:pt idx="16">
                  <c:v>40908</c:v>
                </c:pt>
                <c:pt idx="17">
                  <c:v>41274</c:v>
                </c:pt>
                <c:pt idx="18">
                  <c:v>41639</c:v>
                </c:pt>
                <c:pt idx="19">
                  <c:v>42004</c:v>
                </c:pt>
                <c:pt idx="20">
                  <c:v>42369</c:v>
                </c:pt>
                <c:pt idx="21">
                  <c:v>42735</c:v>
                </c:pt>
              </c:numCache>
            </c:numRef>
          </c:xVal>
          <c:yVal>
            <c:numRef>
              <c:f>Data!$K$4:$K$25</c:f>
              <c:numCache>
                <c:formatCode>#,##0</c:formatCode>
                <c:ptCount val="22"/>
                <c:pt idx="0">
                  <c:v>40000</c:v>
                </c:pt>
                <c:pt idx="1">
                  <c:v>40000</c:v>
                </c:pt>
                <c:pt idx="2">
                  <c:v>40000</c:v>
                </c:pt>
                <c:pt idx="3">
                  <c:v>40000</c:v>
                </c:pt>
                <c:pt idx="4">
                  <c:v>40000</c:v>
                </c:pt>
                <c:pt idx="5">
                  <c:v>40000</c:v>
                </c:pt>
                <c:pt idx="6">
                  <c:v>40000</c:v>
                </c:pt>
                <c:pt idx="7">
                  <c:v>40000</c:v>
                </c:pt>
                <c:pt idx="8">
                  <c:v>40000</c:v>
                </c:pt>
                <c:pt idx="9">
                  <c:v>40000</c:v>
                </c:pt>
                <c:pt idx="10">
                  <c:v>40000</c:v>
                </c:pt>
                <c:pt idx="11">
                  <c:v>40000</c:v>
                </c:pt>
                <c:pt idx="12">
                  <c:v>40000</c:v>
                </c:pt>
                <c:pt idx="13">
                  <c:v>40000</c:v>
                </c:pt>
                <c:pt idx="14">
                  <c:v>40000</c:v>
                </c:pt>
                <c:pt idx="15">
                  <c:v>40000</c:v>
                </c:pt>
                <c:pt idx="16">
                  <c:v>40000</c:v>
                </c:pt>
                <c:pt idx="17">
                  <c:v>40000</c:v>
                </c:pt>
                <c:pt idx="18">
                  <c:v>40000</c:v>
                </c:pt>
                <c:pt idx="19">
                  <c:v>40000</c:v>
                </c:pt>
                <c:pt idx="20">
                  <c:v>40000</c:v>
                </c:pt>
                <c:pt idx="21">
                  <c:v>40000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F148-4FC4-81EF-9C27A01E41A8}"/>
            </c:ext>
          </c:extLst>
        </c:ser>
        <c:ser>
          <c:idx val="7"/>
          <c:order val="4"/>
          <c:tx>
            <c:v>qw - max</c:v>
          </c:tx>
          <c:spPr>
            <a:ln w="19050" cap="rnd">
              <a:solidFill>
                <a:srgbClr val="00B0F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Data!$A$4:$A$25</c:f>
              <c:numCache>
                <c:formatCode>m/d/yyyy</c:formatCode>
                <c:ptCount val="22"/>
                <c:pt idx="0">
                  <c:v>34990</c:v>
                </c:pt>
                <c:pt idx="1">
                  <c:v>35430</c:v>
                </c:pt>
                <c:pt idx="2">
                  <c:v>35795</c:v>
                </c:pt>
                <c:pt idx="3">
                  <c:v>36160</c:v>
                </c:pt>
                <c:pt idx="4">
                  <c:v>36525</c:v>
                </c:pt>
                <c:pt idx="5">
                  <c:v>36891</c:v>
                </c:pt>
                <c:pt idx="6">
                  <c:v>37256</c:v>
                </c:pt>
                <c:pt idx="7">
                  <c:v>37621</c:v>
                </c:pt>
                <c:pt idx="8">
                  <c:v>37986</c:v>
                </c:pt>
                <c:pt idx="9">
                  <c:v>38352</c:v>
                </c:pt>
                <c:pt idx="10">
                  <c:v>38717</c:v>
                </c:pt>
                <c:pt idx="11">
                  <c:v>39082</c:v>
                </c:pt>
                <c:pt idx="12">
                  <c:v>39447</c:v>
                </c:pt>
                <c:pt idx="13">
                  <c:v>39813</c:v>
                </c:pt>
                <c:pt idx="14">
                  <c:v>40178</c:v>
                </c:pt>
                <c:pt idx="15">
                  <c:v>40543</c:v>
                </c:pt>
                <c:pt idx="16">
                  <c:v>40908</c:v>
                </c:pt>
                <c:pt idx="17">
                  <c:v>41274</c:v>
                </c:pt>
                <c:pt idx="18">
                  <c:v>41639</c:v>
                </c:pt>
                <c:pt idx="19">
                  <c:v>42004</c:v>
                </c:pt>
                <c:pt idx="20">
                  <c:v>42369</c:v>
                </c:pt>
                <c:pt idx="21">
                  <c:v>42735</c:v>
                </c:pt>
              </c:numCache>
            </c:numRef>
          </c:xVal>
          <c:yVal>
            <c:numRef>
              <c:f>Data!$L$4:$L$25</c:f>
              <c:numCache>
                <c:formatCode>#,##0</c:formatCode>
                <c:ptCount val="22"/>
                <c:pt idx="0">
                  <c:v>32000</c:v>
                </c:pt>
                <c:pt idx="1">
                  <c:v>32000</c:v>
                </c:pt>
                <c:pt idx="2">
                  <c:v>32000</c:v>
                </c:pt>
                <c:pt idx="3">
                  <c:v>32000</c:v>
                </c:pt>
                <c:pt idx="4">
                  <c:v>32000</c:v>
                </c:pt>
                <c:pt idx="5">
                  <c:v>32000</c:v>
                </c:pt>
                <c:pt idx="6">
                  <c:v>32000</c:v>
                </c:pt>
                <c:pt idx="7">
                  <c:v>32000</c:v>
                </c:pt>
                <c:pt idx="8">
                  <c:v>32000</c:v>
                </c:pt>
                <c:pt idx="9">
                  <c:v>32000</c:v>
                </c:pt>
                <c:pt idx="10">
                  <c:v>32000</c:v>
                </c:pt>
                <c:pt idx="11">
                  <c:v>32000</c:v>
                </c:pt>
                <c:pt idx="12">
                  <c:v>32000</c:v>
                </c:pt>
                <c:pt idx="13">
                  <c:v>32000</c:v>
                </c:pt>
                <c:pt idx="14">
                  <c:v>32000</c:v>
                </c:pt>
                <c:pt idx="15">
                  <c:v>32000</c:v>
                </c:pt>
                <c:pt idx="16">
                  <c:v>32000</c:v>
                </c:pt>
                <c:pt idx="17">
                  <c:v>32000</c:v>
                </c:pt>
                <c:pt idx="18">
                  <c:v>32000</c:v>
                </c:pt>
                <c:pt idx="19">
                  <c:v>32000</c:v>
                </c:pt>
                <c:pt idx="20">
                  <c:v>32000</c:v>
                </c:pt>
                <c:pt idx="21">
                  <c:v>32000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F148-4FC4-81EF-9C27A01E41A8}"/>
            </c:ext>
          </c:extLst>
        </c:ser>
        <c:ser>
          <c:idx val="3"/>
          <c:order val="6"/>
          <c:tx>
            <c:v>ql</c:v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Data!$A$4:$A$48</c:f>
              <c:numCache>
                <c:formatCode>m/d/yyyy</c:formatCode>
                <c:ptCount val="45"/>
                <c:pt idx="0">
                  <c:v>34990</c:v>
                </c:pt>
                <c:pt idx="1">
                  <c:v>35430</c:v>
                </c:pt>
                <c:pt idx="2">
                  <c:v>35795</c:v>
                </c:pt>
                <c:pt idx="3">
                  <c:v>36160</c:v>
                </c:pt>
                <c:pt idx="4">
                  <c:v>36525</c:v>
                </c:pt>
                <c:pt idx="5">
                  <c:v>36891</c:v>
                </c:pt>
                <c:pt idx="6">
                  <c:v>37256</c:v>
                </c:pt>
                <c:pt idx="7">
                  <c:v>37621</c:v>
                </c:pt>
                <c:pt idx="8">
                  <c:v>37986</c:v>
                </c:pt>
                <c:pt idx="9">
                  <c:v>38352</c:v>
                </c:pt>
                <c:pt idx="10">
                  <c:v>38717</c:v>
                </c:pt>
                <c:pt idx="11">
                  <c:v>39082</c:v>
                </c:pt>
                <c:pt idx="12">
                  <c:v>39447</c:v>
                </c:pt>
                <c:pt idx="13">
                  <c:v>39813</c:v>
                </c:pt>
                <c:pt idx="14">
                  <c:v>40178</c:v>
                </c:pt>
                <c:pt idx="15">
                  <c:v>40543</c:v>
                </c:pt>
                <c:pt idx="16">
                  <c:v>40908</c:v>
                </c:pt>
                <c:pt idx="17">
                  <c:v>41274</c:v>
                </c:pt>
                <c:pt idx="18">
                  <c:v>41639</c:v>
                </c:pt>
                <c:pt idx="19">
                  <c:v>42004</c:v>
                </c:pt>
                <c:pt idx="20">
                  <c:v>42369</c:v>
                </c:pt>
                <c:pt idx="21">
                  <c:v>42735</c:v>
                </c:pt>
                <c:pt idx="22">
                  <c:v>43100</c:v>
                </c:pt>
                <c:pt idx="23">
                  <c:v>43465</c:v>
                </c:pt>
                <c:pt idx="24">
                  <c:v>43830</c:v>
                </c:pt>
                <c:pt idx="25">
                  <c:v>44196</c:v>
                </c:pt>
                <c:pt idx="26">
                  <c:v>44561</c:v>
                </c:pt>
                <c:pt idx="27">
                  <c:v>44926</c:v>
                </c:pt>
                <c:pt idx="28">
                  <c:v>45291</c:v>
                </c:pt>
                <c:pt idx="29">
                  <c:v>45657</c:v>
                </c:pt>
                <c:pt idx="30">
                  <c:v>46022</c:v>
                </c:pt>
                <c:pt idx="31">
                  <c:v>46387</c:v>
                </c:pt>
                <c:pt idx="32">
                  <c:v>46752</c:v>
                </c:pt>
                <c:pt idx="33">
                  <c:v>47118</c:v>
                </c:pt>
                <c:pt idx="34">
                  <c:v>47483</c:v>
                </c:pt>
                <c:pt idx="35">
                  <c:v>47848</c:v>
                </c:pt>
                <c:pt idx="36">
                  <c:v>48213</c:v>
                </c:pt>
                <c:pt idx="37">
                  <c:v>48579</c:v>
                </c:pt>
                <c:pt idx="38">
                  <c:v>48944</c:v>
                </c:pt>
                <c:pt idx="39">
                  <c:v>49309</c:v>
                </c:pt>
                <c:pt idx="40">
                  <c:v>49674</c:v>
                </c:pt>
                <c:pt idx="41">
                  <c:v>50040</c:v>
                </c:pt>
                <c:pt idx="42">
                  <c:v>50405</c:v>
                </c:pt>
                <c:pt idx="43">
                  <c:v>50770</c:v>
                </c:pt>
                <c:pt idx="44">
                  <c:v>51135</c:v>
                </c:pt>
              </c:numCache>
            </c:numRef>
          </c:xVal>
          <c:yVal>
            <c:numRef>
              <c:f>Data!$H$4:$H$48</c:f>
              <c:numCache>
                <c:formatCode>0.0</c:formatCode>
                <c:ptCount val="45"/>
                <c:pt idx="0">
                  <c:v>14307.256756756757</c:v>
                </c:pt>
                <c:pt idx="1">
                  <c:v>34826.514285714286</c:v>
                </c:pt>
                <c:pt idx="2">
                  <c:v>38447.031428571427</c:v>
                </c:pt>
                <c:pt idx="3">
                  <c:v>33401.237142857142</c:v>
                </c:pt>
                <c:pt idx="4">
                  <c:v>38787.997780061662</c:v>
                </c:pt>
                <c:pt idx="5">
                  <c:v>35191.824871531346</c:v>
                </c:pt>
                <c:pt idx="6">
                  <c:v>33903.436485097627</c:v>
                </c:pt>
                <c:pt idx="7">
                  <c:v>35730.364912641315</c:v>
                </c:pt>
                <c:pt idx="8">
                  <c:v>36516.420616649542</c:v>
                </c:pt>
                <c:pt idx="9">
                  <c:v>35128.877759506686</c:v>
                </c:pt>
                <c:pt idx="10">
                  <c:v>36449.417245632059</c:v>
                </c:pt>
                <c:pt idx="11">
                  <c:v>36301.499917780056</c:v>
                </c:pt>
                <c:pt idx="12">
                  <c:v>29562.436834532371</c:v>
                </c:pt>
                <c:pt idx="13">
                  <c:v>28180.261993833483</c:v>
                </c:pt>
                <c:pt idx="14">
                  <c:v>26352.03858170606</c:v>
                </c:pt>
                <c:pt idx="15">
                  <c:v>20764.305590955802</c:v>
                </c:pt>
                <c:pt idx="16">
                  <c:v>24028.162774922916</c:v>
                </c:pt>
                <c:pt idx="17">
                  <c:v>22654.246968139771</c:v>
                </c:pt>
                <c:pt idx="18">
                  <c:v>24321.764892086314</c:v>
                </c:pt>
                <c:pt idx="19">
                  <c:v>22359.173833504599</c:v>
                </c:pt>
                <c:pt idx="20">
                  <c:v>23129.994984583773</c:v>
                </c:pt>
                <c:pt idx="21">
                  <c:v>23772.278026721455</c:v>
                </c:pt>
                <c:pt idx="22">
                  <c:v>27234.042553191455</c:v>
                </c:pt>
                <c:pt idx="23">
                  <c:v>27639.311043566311</c:v>
                </c:pt>
                <c:pt idx="24">
                  <c:v>27071.935157041517</c:v>
                </c:pt>
                <c:pt idx="25">
                  <c:v>25531.914893616999</c:v>
                </c:pt>
                <c:pt idx="26">
                  <c:v>24802.431610942229</c:v>
                </c:pt>
                <c:pt idx="27">
                  <c:v>23667.679837892603</c:v>
                </c:pt>
                <c:pt idx="28">
                  <c:v>23667.679837892603</c:v>
                </c:pt>
                <c:pt idx="29">
                  <c:v>22532.928064842945</c:v>
                </c:pt>
                <c:pt idx="30">
                  <c:v>20263.424518743628</c:v>
                </c:pt>
                <c:pt idx="31">
                  <c:v>18480.2431610942</c:v>
                </c:pt>
                <c:pt idx="32">
                  <c:v>18318.135764944229</c:v>
                </c:pt>
                <c:pt idx="33">
                  <c:v>16372.847011144859</c:v>
                </c:pt>
                <c:pt idx="34">
                  <c:v>15724.417426545084</c:v>
                </c:pt>
                <c:pt idx="35">
                  <c:v>15562.310030395134</c:v>
                </c:pt>
                <c:pt idx="36">
                  <c:v>12806.484295846001</c:v>
                </c:pt>
                <c:pt idx="37">
                  <c:v>13292.806484295828</c:v>
                </c:pt>
                <c:pt idx="38">
                  <c:v>12644.376899696055</c:v>
                </c:pt>
                <c:pt idx="39">
                  <c:v>11023.302938196561</c:v>
                </c:pt>
                <c:pt idx="40">
                  <c:v>9321.1752786220895</c:v>
                </c:pt>
                <c:pt idx="41">
                  <c:v>8429.5845997973393</c:v>
                </c:pt>
                <c:pt idx="42">
                  <c:v>8105.36980749746</c:v>
                </c:pt>
                <c:pt idx="43">
                  <c:v>7375.8865248226766</c:v>
                </c:pt>
                <c:pt idx="44">
                  <c:v>7132.7254305977622</c:v>
                </c:pt>
              </c:numCache>
            </c:numRef>
          </c:yVal>
          <c:smooth val="1"/>
        </c:ser>
        <c:ser>
          <c:idx val="4"/>
          <c:order val="7"/>
          <c:tx>
            <c:v>ql - max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Data!$A$4:$A$48</c:f>
              <c:numCache>
                <c:formatCode>m/d/yyyy</c:formatCode>
                <c:ptCount val="45"/>
                <c:pt idx="0">
                  <c:v>34990</c:v>
                </c:pt>
                <c:pt idx="1">
                  <c:v>35430</c:v>
                </c:pt>
                <c:pt idx="2">
                  <c:v>35795</c:v>
                </c:pt>
                <c:pt idx="3">
                  <c:v>36160</c:v>
                </c:pt>
                <c:pt idx="4">
                  <c:v>36525</c:v>
                </c:pt>
                <c:pt idx="5">
                  <c:v>36891</c:v>
                </c:pt>
                <c:pt idx="6">
                  <c:v>37256</c:v>
                </c:pt>
                <c:pt idx="7">
                  <c:v>37621</c:v>
                </c:pt>
                <c:pt idx="8">
                  <c:v>37986</c:v>
                </c:pt>
                <c:pt idx="9">
                  <c:v>38352</c:v>
                </c:pt>
                <c:pt idx="10">
                  <c:v>38717</c:v>
                </c:pt>
                <c:pt idx="11">
                  <c:v>39082</c:v>
                </c:pt>
                <c:pt idx="12">
                  <c:v>39447</c:v>
                </c:pt>
                <c:pt idx="13">
                  <c:v>39813</c:v>
                </c:pt>
                <c:pt idx="14">
                  <c:v>40178</c:v>
                </c:pt>
                <c:pt idx="15">
                  <c:v>40543</c:v>
                </c:pt>
                <c:pt idx="16">
                  <c:v>40908</c:v>
                </c:pt>
                <c:pt idx="17">
                  <c:v>41274</c:v>
                </c:pt>
                <c:pt idx="18">
                  <c:v>41639</c:v>
                </c:pt>
                <c:pt idx="19">
                  <c:v>42004</c:v>
                </c:pt>
                <c:pt idx="20">
                  <c:v>42369</c:v>
                </c:pt>
                <c:pt idx="21">
                  <c:v>42735</c:v>
                </c:pt>
                <c:pt idx="22">
                  <c:v>43100</c:v>
                </c:pt>
                <c:pt idx="23">
                  <c:v>43465</c:v>
                </c:pt>
                <c:pt idx="24">
                  <c:v>43830</c:v>
                </c:pt>
                <c:pt idx="25">
                  <c:v>44196</c:v>
                </c:pt>
                <c:pt idx="26">
                  <c:v>44561</c:v>
                </c:pt>
                <c:pt idx="27">
                  <c:v>44926</c:v>
                </c:pt>
                <c:pt idx="28">
                  <c:v>45291</c:v>
                </c:pt>
                <c:pt idx="29">
                  <c:v>45657</c:v>
                </c:pt>
                <c:pt idx="30">
                  <c:v>46022</c:v>
                </c:pt>
                <c:pt idx="31">
                  <c:v>46387</c:v>
                </c:pt>
                <c:pt idx="32">
                  <c:v>46752</c:v>
                </c:pt>
                <c:pt idx="33">
                  <c:v>47118</c:v>
                </c:pt>
                <c:pt idx="34">
                  <c:v>47483</c:v>
                </c:pt>
                <c:pt idx="35">
                  <c:v>47848</c:v>
                </c:pt>
                <c:pt idx="36">
                  <c:v>48213</c:v>
                </c:pt>
                <c:pt idx="37">
                  <c:v>48579</c:v>
                </c:pt>
                <c:pt idx="38">
                  <c:v>48944</c:v>
                </c:pt>
                <c:pt idx="39">
                  <c:v>49309</c:v>
                </c:pt>
                <c:pt idx="40">
                  <c:v>49674</c:v>
                </c:pt>
                <c:pt idx="41">
                  <c:v>50040</c:v>
                </c:pt>
                <c:pt idx="42">
                  <c:v>50405</c:v>
                </c:pt>
                <c:pt idx="43">
                  <c:v>50770</c:v>
                </c:pt>
                <c:pt idx="44">
                  <c:v>51135</c:v>
                </c:pt>
              </c:numCache>
            </c:numRef>
          </c:xVal>
          <c:yVal>
            <c:numRef>
              <c:f>Data!$N$4:$N$48</c:f>
              <c:numCache>
                <c:formatCode>#,##0</c:formatCode>
                <c:ptCount val="45"/>
                <c:pt idx="0">
                  <c:v>48500</c:v>
                </c:pt>
                <c:pt idx="1">
                  <c:v>48500</c:v>
                </c:pt>
                <c:pt idx="2">
                  <c:v>48500</c:v>
                </c:pt>
                <c:pt idx="3">
                  <c:v>48500</c:v>
                </c:pt>
                <c:pt idx="4">
                  <c:v>48500</c:v>
                </c:pt>
                <c:pt idx="5">
                  <c:v>48500</c:v>
                </c:pt>
                <c:pt idx="6">
                  <c:v>48500</c:v>
                </c:pt>
                <c:pt idx="7">
                  <c:v>48500</c:v>
                </c:pt>
                <c:pt idx="8">
                  <c:v>48500</c:v>
                </c:pt>
                <c:pt idx="9">
                  <c:v>48500</c:v>
                </c:pt>
                <c:pt idx="10">
                  <c:v>48500</c:v>
                </c:pt>
                <c:pt idx="11">
                  <c:v>48500</c:v>
                </c:pt>
                <c:pt idx="12">
                  <c:v>48500</c:v>
                </c:pt>
                <c:pt idx="13">
                  <c:v>48500</c:v>
                </c:pt>
                <c:pt idx="14">
                  <c:v>48500</c:v>
                </c:pt>
                <c:pt idx="15">
                  <c:v>48500</c:v>
                </c:pt>
                <c:pt idx="16">
                  <c:v>48500</c:v>
                </c:pt>
                <c:pt idx="17">
                  <c:v>48500</c:v>
                </c:pt>
                <c:pt idx="18">
                  <c:v>48500</c:v>
                </c:pt>
                <c:pt idx="19">
                  <c:v>48500</c:v>
                </c:pt>
                <c:pt idx="20">
                  <c:v>48500</c:v>
                </c:pt>
                <c:pt idx="21">
                  <c:v>48500</c:v>
                </c:pt>
                <c:pt idx="22">
                  <c:v>48500</c:v>
                </c:pt>
                <c:pt idx="23">
                  <c:v>48500</c:v>
                </c:pt>
                <c:pt idx="24">
                  <c:v>48500</c:v>
                </c:pt>
                <c:pt idx="25">
                  <c:v>48500</c:v>
                </c:pt>
                <c:pt idx="26">
                  <c:v>48500</c:v>
                </c:pt>
                <c:pt idx="27">
                  <c:v>48500</c:v>
                </c:pt>
                <c:pt idx="28">
                  <c:v>48500</c:v>
                </c:pt>
                <c:pt idx="29">
                  <c:v>48500</c:v>
                </c:pt>
                <c:pt idx="30">
                  <c:v>48500</c:v>
                </c:pt>
                <c:pt idx="31">
                  <c:v>48500</c:v>
                </c:pt>
                <c:pt idx="32">
                  <c:v>48500</c:v>
                </c:pt>
                <c:pt idx="33">
                  <c:v>48500</c:v>
                </c:pt>
                <c:pt idx="34">
                  <c:v>48500</c:v>
                </c:pt>
                <c:pt idx="35">
                  <c:v>48500</c:v>
                </c:pt>
                <c:pt idx="36">
                  <c:v>48500</c:v>
                </c:pt>
                <c:pt idx="37">
                  <c:v>48500</c:v>
                </c:pt>
                <c:pt idx="38">
                  <c:v>48500</c:v>
                </c:pt>
                <c:pt idx="39">
                  <c:v>48500</c:v>
                </c:pt>
                <c:pt idx="40">
                  <c:v>48500</c:v>
                </c:pt>
                <c:pt idx="41">
                  <c:v>48500</c:v>
                </c:pt>
                <c:pt idx="42">
                  <c:v>48500</c:v>
                </c:pt>
                <c:pt idx="43">
                  <c:v>48500</c:v>
                </c:pt>
                <c:pt idx="44">
                  <c:v>48500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5285488"/>
        <c:axId val="525286664"/>
      </c:scatterChart>
      <c:scatterChart>
        <c:scatterStyle val="smoothMarker"/>
        <c:varyColors val="0"/>
        <c:ser>
          <c:idx val="2"/>
          <c:order val="2"/>
          <c:tx>
            <c:v>qg</c:v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xVal>
            <c:numRef>
              <c:f>Data!$A$4:$A$25</c:f>
              <c:numCache>
                <c:formatCode>m/d/yyyy</c:formatCode>
                <c:ptCount val="22"/>
                <c:pt idx="0">
                  <c:v>34990</c:v>
                </c:pt>
                <c:pt idx="1">
                  <c:v>35430</c:v>
                </c:pt>
                <c:pt idx="2">
                  <c:v>35795</c:v>
                </c:pt>
                <c:pt idx="3">
                  <c:v>36160</c:v>
                </c:pt>
                <c:pt idx="4">
                  <c:v>36525</c:v>
                </c:pt>
                <c:pt idx="5">
                  <c:v>36891</c:v>
                </c:pt>
                <c:pt idx="6">
                  <c:v>37256</c:v>
                </c:pt>
                <c:pt idx="7">
                  <c:v>37621</c:v>
                </c:pt>
                <c:pt idx="8">
                  <c:v>37986</c:v>
                </c:pt>
                <c:pt idx="9">
                  <c:v>38352</c:v>
                </c:pt>
                <c:pt idx="10">
                  <c:v>38717</c:v>
                </c:pt>
                <c:pt idx="11">
                  <c:v>39082</c:v>
                </c:pt>
                <c:pt idx="12">
                  <c:v>39447</c:v>
                </c:pt>
                <c:pt idx="13">
                  <c:v>39813</c:v>
                </c:pt>
                <c:pt idx="14">
                  <c:v>40178</c:v>
                </c:pt>
                <c:pt idx="15">
                  <c:v>40543</c:v>
                </c:pt>
                <c:pt idx="16">
                  <c:v>40908</c:v>
                </c:pt>
                <c:pt idx="17">
                  <c:v>41274</c:v>
                </c:pt>
                <c:pt idx="18">
                  <c:v>41639</c:v>
                </c:pt>
                <c:pt idx="19">
                  <c:v>42004</c:v>
                </c:pt>
                <c:pt idx="20">
                  <c:v>42369</c:v>
                </c:pt>
                <c:pt idx="21">
                  <c:v>42735</c:v>
                </c:pt>
              </c:numCache>
            </c:numRef>
          </c:xVal>
          <c:yVal>
            <c:numRef>
              <c:f>Data!$F$4:$F$25</c:f>
              <c:numCache>
                <c:formatCode>0.000</c:formatCode>
                <c:ptCount val="22"/>
                <c:pt idx="0">
                  <c:v>1.6476891891891892</c:v>
                </c:pt>
                <c:pt idx="1">
                  <c:v>4.0565485714285714</c:v>
                </c:pt>
                <c:pt idx="2">
                  <c:v>5.5248971428571423</c:v>
                </c:pt>
                <c:pt idx="3">
                  <c:v>5.6425485714285717</c:v>
                </c:pt>
                <c:pt idx="4">
                  <c:v>6.1093971428571425</c:v>
                </c:pt>
                <c:pt idx="5">
                  <c:v>5.8664000000000005</c:v>
                </c:pt>
                <c:pt idx="6">
                  <c:v>5.9611028571428575</c:v>
                </c:pt>
                <c:pt idx="7">
                  <c:v>5.7938885714285719</c:v>
                </c:pt>
                <c:pt idx="8">
                  <c:v>6.0899228571428567</c:v>
                </c:pt>
                <c:pt idx="9">
                  <c:v>6.1246771428571432</c:v>
                </c:pt>
                <c:pt idx="10">
                  <c:v>5.4089</c:v>
                </c:pt>
                <c:pt idx="11">
                  <c:v>5.8154942857142862</c:v>
                </c:pt>
                <c:pt idx="12">
                  <c:v>5.38192</c:v>
                </c:pt>
                <c:pt idx="13">
                  <c:v>5.8638685714285712</c:v>
                </c:pt>
                <c:pt idx="14">
                  <c:v>5.7299914285714291</c:v>
                </c:pt>
                <c:pt idx="15">
                  <c:v>5.1163799999999995</c:v>
                </c:pt>
                <c:pt idx="16">
                  <c:v>5.949077142857143</c:v>
                </c:pt>
                <c:pt idx="17">
                  <c:v>5.4874857142857136</c:v>
                </c:pt>
                <c:pt idx="18">
                  <c:v>5.9590885714285715</c:v>
                </c:pt>
                <c:pt idx="19">
                  <c:v>5.6301942857142864</c:v>
                </c:pt>
                <c:pt idx="20">
                  <c:v>6.0948657142857146</c:v>
                </c:pt>
                <c:pt idx="21">
                  <c:v>5.9846771428571435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F148-4FC4-81EF-9C27A01E41A8}"/>
            </c:ext>
          </c:extLst>
        </c:ser>
        <c:ser>
          <c:idx val="8"/>
          <c:order val="5"/>
          <c:tx>
            <c:v>qg - max</c:v>
          </c:tx>
          <c:spPr>
            <a:ln w="19050" cap="rnd">
              <a:solidFill>
                <a:srgbClr val="C0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Data!$A$4:$A$25</c:f>
              <c:numCache>
                <c:formatCode>m/d/yyyy</c:formatCode>
                <c:ptCount val="22"/>
                <c:pt idx="0">
                  <c:v>34990</c:v>
                </c:pt>
                <c:pt idx="1">
                  <c:v>35430</c:v>
                </c:pt>
                <c:pt idx="2">
                  <c:v>35795</c:v>
                </c:pt>
                <c:pt idx="3">
                  <c:v>36160</c:v>
                </c:pt>
                <c:pt idx="4">
                  <c:v>36525</c:v>
                </c:pt>
                <c:pt idx="5">
                  <c:v>36891</c:v>
                </c:pt>
                <c:pt idx="6">
                  <c:v>37256</c:v>
                </c:pt>
                <c:pt idx="7">
                  <c:v>37621</c:v>
                </c:pt>
                <c:pt idx="8">
                  <c:v>37986</c:v>
                </c:pt>
                <c:pt idx="9">
                  <c:v>38352</c:v>
                </c:pt>
                <c:pt idx="10">
                  <c:v>38717</c:v>
                </c:pt>
                <c:pt idx="11">
                  <c:v>39082</c:v>
                </c:pt>
                <c:pt idx="12">
                  <c:v>39447</c:v>
                </c:pt>
                <c:pt idx="13">
                  <c:v>39813</c:v>
                </c:pt>
                <c:pt idx="14">
                  <c:v>40178</c:v>
                </c:pt>
                <c:pt idx="15">
                  <c:v>40543</c:v>
                </c:pt>
                <c:pt idx="16">
                  <c:v>40908</c:v>
                </c:pt>
                <c:pt idx="17">
                  <c:v>41274</c:v>
                </c:pt>
                <c:pt idx="18">
                  <c:v>41639</c:v>
                </c:pt>
                <c:pt idx="19">
                  <c:v>42004</c:v>
                </c:pt>
                <c:pt idx="20">
                  <c:v>42369</c:v>
                </c:pt>
                <c:pt idx="21">
                  <c:v>42735</c:v>
                </c:pt>
              </c:numCache>
            </c:numRef>
          </c:xVal>
          <c:yVal>
            <c:numRef>
              <c:f>Data!$M$4:$M$25</c:f>
              <c:numCache>
                <c:formatCode>#,##0</c:formatCode>
                <c:ptCount val="22"/>
                <c:pt idx="0">
                  <c:v>6.3</c:v>
                </c:pt>
                <c:pt idx="1">
                  <c:v>6.3</c:v>
                </c:pt>
                <c:pt idx="2">
                  <c:v>6.3</c:v>
                </c:pt>
                <c:pt idx="3">
                  <c:v>6.3</c:v>
                </c:pt>
                <c:pt idx="4">
                  <c:v>6.3</c:v>
                </c:pt>
                <c:pt idx="5">
                  <c:v>6.3</c:v>
                </c:pt>
                <c:pt idx="6">
                  <c:v>6.3</c:v>
                </c:pt>
                <c:pt idx="7">
                  <c:v>6.3</c:v>
                </c:pt>
                <c:pt idx="8">
                  <c:v>6.3</c:v>
                </c:pt>
                <c:pt idx="9">
                  <c:v>6.3</c:v>
                </c:pt>
                <c:pt idx="10">
                  <c:v>6.3</c:v>
                </c:pt>
                <c:pt idx="11">
                  <c:v>6.3</c:v>
                </c:pt>
                <c:pt idx="12">
                  <c:v>6.3</c:v>
                </c:pt>
                <c:pt idx="13">
                  <c:v>6.3</c:v>
                </c:pt>
                <c:pt idx="14">
                  <c:v>6.3</c:v>
                </c:pt>
                <c:pt idx="15">
                  <c:v>6.3</c:v>
                </c:pt>
                <c:pt idx="16">
                  <c:v>6.3</c:v>
                </c:pt>
                <c:pt idx="17">
                  <c:v>6.3</c:v>
                </c:pt>
                <c:pt idx="18">
                  <c:v>6.3</c:v>
                </c:pt>
                <c:pt idx="19">
                  <c:v>6.3</c:v>
                </c:pt>
                <c:pt idx="20">
                  <c:v>6.3</c:v>
                </c:pt>
                <c:pt idx="21">
                  <c:v>6.3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8-F148-4FC4-81EF-9C27A01E4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5281176"/>
        <c:axId val="525287448"/>
      </c:scatterChart>
      <c:valAx>
        <c:axId val="525285488"/>
        <c:scaling>
          <c:orientation val="minMax"/>
          <c:max val="43000"/>
          <c:min val="34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Date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5286664"/>
        <c:crosses val="autoZero"/>
        <c:crossBetween val="midCat"/>
        <c:majorUnit val="2000"/>
      </c:valAx>
      <c:valAx>
        <c:axId val="52528666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Oil, water, liquid</a:t>
                </a:r>
                <a:r>
                  <a:rPr lang="nb-NO" baseline="0"/>
                  <a:t> production, [Sm^3/d]</a:t>
                </a:r>
                <a:endParaRPr lang="nb-NO"/>
              </a:p>
            </c:rich>
          </c:tx>
          <c:layout>
            <c:manualLayout>
              <c:xMode val="edge"/>
              <c:yMode val="edge"/>
              <c:x val="4.0964244223570413E-3"/>
              <c:y val="0.171308272658386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5285488"/>
        <c:crosses val="autoZero"/>
        <c:crossBetween val="midCat"/>
      </c:valAx>
      <c:valAx>
        <c:axId val="52528744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gas production, E06 Sm^3/d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5281176"/>
        <c:crosses val="max"/>
        <c:crossBetween val="midCat"/>
      </c:valAx>
      <c:valAx>
        <c:axId val="525281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252874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 b="1"/>
      </a:pPr>
      <a:endParaRPr lang="nb-N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5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06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CCD18286-410D-4621-8546-9FE71BEDEDB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workbookViewId="0">
      <selection activeCell="N4" sqref="N4:N48"/>
    </sheetView>
  </sheetViews>
  <sheetFormatPr defaultRowHeight="15" x14ac:dyDescent="0.25"/>
  <cols>
    <col min="1" max="1" width="12.7109375" customWidth="1"/>
    <col min="5" max="5" width="9.5703125" bestFit="1" customWidth="1"/>
    <col min="6" max="6" width="12.5703125" bestFit="1" customWidth="1"/>
    <col min="9" max="9" width="12.7109375" bestFit="1" customWidth="1"/>
    <col min="10" max="10" width="6.7109375" customWidth="1"/>
    <col min="11" max="11" width="11.7109375" customWidth="1"/>
    <col min="12" max="12" width="14.85546875" customWidth="1"/>
    <col min="13" max="13" width="12.85546875" customWidth="1"/>
    <col min="14" max="14" width="18.85546875" bestFit="1" customWidth="1"/>
    <col min="15" max="15" width="36.140625" customWidth="1"/>
  </cols>
  <sheetData>
    <row r="1" spans="1:16" x14ac:dyDescent="0.25">
      <c r="B1" s="9" t="s">
        <v>15</v>
      </c>
      <c r="C1" s="9"/>
      <c r="D1" s="9"/>
    </row>
    <row r="2" spans="1:16" x14ac:dyDescent="0.25">
      <c r="B2" s="4" t="s">
        <v>0</v>
      </c>
      <c r="C2" s="4" t="s">
        <v>1</v>
      </c>
      <c r="D2" s="4" t="s">
        <v>8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2</v>
      </c>
      <c r="J2" s="4" t="s">
        <v>3</v>
      </c>
      <c r="K2" s="4" t="s">
        <v>24</v>
      </c>
      <c r="L2" s="4" t="s">
        <v>25</v>
      </c>
      <c r="M2" s="4" t="s">
        <v>26</v>
      </c>
      <c r="N2" s="6" t="s">
        <v>28</v>
      </c>
      <c r="O2" s="4" t="s">
        <v>16</v>
      </c>
    </row>
    <row r="3" spans="1:16" x14ac:dyDescent="0.25">
      <c r="B3" s="7" t="s">
        <v>9</v>
      </c>
      <c r="C3" s="7" t="s">
        <v>10</v>
      </c>
      <c r="D3" s="7" t="s">
        <v>9</v>
      </c>
      <c r="E3" s="4" t="s">
        <v>11</v>
      </c>
      <c r="F3" s="4" t="s">
        <v>12</v>
      </c>
      <c r="G3" s="4" t="s">
        <v>11</v>
      </c>
      <c r="H3" s="4" t="s">
        <v>11</v>
      </c>
      <c r="I3" s="4" t="s">
        <v>13</v>
      </c>
      <c r="J3" s="4" t="s">
        <v>14</v>
      </c>
      <c r="K3" s="4" t="s">
        <v>11</v>
      </c>
      <c r="L3" s="4" t="s">
        <v>11</v>
      </c>
      <c r="M3" s="4" t="s">
        <v>27</v>
      </c>
      <c r="N3" s="6" t="s">
        <v>11</v>
      </c>
      <c r="O3" s="4" t="s">
        <v>17</v>
      </c>
    </row>
    <row r="4" spans="1:16" x14ac:dyDescent="0.25">
      <c r="A4" s="5">
        <v>34990</v>
      </c>
      <c r="B4">
        <v>1.058737</v>
      </c>
      <c r="C4">
        <v>0.121929</v>
      </c>
      <c r="D4">
        <v>0</v>
      </c>
      <c r="E4" s="2">
        <f>B4*1000000/74</f>
        <v>14307.256756756757</v>
      </c>
      <c r="F4" s="1">
        <f>C4*1000/74</f>
        <v>1.6476891891891892</v>
      </c>
      <c r="G4" s="2">
        <f t="shared" ref="G4" si="0">D4*1000000/74</f>
        <v>0</v>
      </c>
      <c r="H4" s="2">
        <f>E4+G4</f>
        <v>14307.256756756757</v>
      </c>
      <c r="I4" s="3">
        <f>F4*1000000/E4</f>
        <v>115.16457817191616</v>
      </c>
      <c r="J4" s="2">
        <f>G4*100/(E4+G4)</f>
        <v>0</v>
      </c>
      <c r="K4" s="8">
        <f>$P$5</f>
        <v>40000</v>
      </c>
      <c r="L4" s="8">
        <f>$P$6</f>
        <v>32000</v>
      </c>
      <c r="M4" s="8">
        <f>$P$7</f>
        <v>6.3</v>
      </c>
      <c r="N4" s="8">
        <v>48500</v>
      </c>
      <c r="O4" t="s">
        <v>18</v>
      </c>
      <c r="P4" s="8">
        <v>48500</v>
      </c>
    </row>
    <row r="5" spans="1:16" x14ac:dyDescent="0.25">
      <c r="A5" s="5">
        <v>35430</v>
      </c>
      <c r="B5">
        <v>12.18928</v>
      </c>
      <c r="C5">
        <v>1.4197919999999999</v>
      </c>
      <c r="D5">
        <v>0</v>
      </c>
      <c r="E5" s="2">
        <f>B5*1000000/350</f>
        <v>34826.514285714286</v>
      </c>
      <c r="F5" s="1">
        <f>C5*1000/350</f>
        <v>4.0565485714285714</v>
      </c>
      <c r="G5" s="2">
        <f>D5*1000000/350</f>
        <v>0</v>
      </c>
      <c r="H5" s="2">
        <f>E5+G5</f>
        <v>34826.514285714286</v>
      </c>
      <c r="I5" s="3">
        <f>F5*1000000/E5</f>
        <v>116.47874197655645</v>
      </c>
      <c r="J5" s="2">
        <f>G5*100/(E5+G5)</f>
        <v>0</v>
      </c>
      <c r="K5" s="8">
        <f t="shared" ref="K5:K48" si="1">$P$5</f>
        <v>40000</v>
      </c>
      <c r="L5" s="8">
        <f t="shared" ref="L5:L48" si="2">$P$6</f>
        <v>32000</v>
      </c>
      <c r="M5" s="8">
        <f t="shared" ref="M5:M48" si="3">$P$7</f>
        <v>6.3</v>
      </c>
      <c r="N5" s="8">
        <v>48500</v>
      </c>
      <c r="O5" t="s">
        <v>19</v>
      </c>
      <c r="P5" s="8">
        <v>40000</v>
      </c>
    </row>
    <row r="6" spans="1:16" x14ac:dyDescent="0.25">
      <c r="A6" s="5">
        <v>35795</v>
      </c>
      <c r="B6">
        <v>13.456460999999999</v>
      </c>
      <c r="C6">
        <v>1.9337139999999999</v>
      </c>
      <c r="D6">
        <v>0</v>
      </c>
      <c r="E6" s="2">
        <f t="shared" ref="E6:E48" si="4">B6*1000000/350</f>
        <v>38447.031428571427</v>
      </c>
      <c r="F6" s="1">
        <f t="shared" ref="F6:F48" si="5">C6*1000/350</f>
        <v>5.5248971428571423</v>
      </c>
      <c r="G6" s="2">
        <f t="shared" ref="G6:G48" si="6">D6*1000000/350</f>
        <v>0</v>
      </c>
      <c r="H6" s="2">
        <f t="shared" ref="H6:H48" si="7">E6+G6</f>
        <v>38447.031428571427</v>
      </c>
      <c r="I6" s="3">
        <f t="shared" ref="I6:I48" si="8">F6*1000000/E6</f>
        <v>143.70152746699151</v>
      </c>
      <c r="J6" s="2">
        <f t="shared" ref="J6:J48" si="9">G6*100/(E6+G6)</f>
        <v>0</v>
      </c>
      <c r="K6" s="8">
        <f t="shared" si="1"/>
        <v>40000</v>
      </c>
      <c r="L6" s="8">
        <f t="shared" si="2"/>
        <v>32000</v>
      </c>
      <c r="M6" s="8">
        <f t="shared" si="3"/>
        <v>6.3</v>
      </c>
      <c r="N6" s="8">
        <v>48500</v>
      </c>
      <c r="O6" t="s">
        <v>20</v>
      </c>
      <c r="P6" s="8">
        <v>32000</v>
      </c>
    </row>
    <row r="7" spans="1:16" x14ac:dyDescent="0.25">
      <c r="A7" s="5">
        <v>36160</v>
      </c>
      <c r="B7">
        <v>11.690433000000001</v>
      </c>
      <c r="C7">
        <v>1.9748920000000001</v>
      </c>
      <c r="D7">
        <v>0</v>
      </c>
      <c r="E7" s="2">
        <f t="shared" si="4"/>
        <v>33401.237142857142</v>
      </c>
      <c r="F7" s="1">
        <f t="shared" si="5"/>
        <v>5.6425485714285717</v>
      </c>
      <c r="G7" s="2">
        <f t="shared" si="6"/>
        <v>0</v>
      </c>
      <c r="H7" s="2">
        <f t="shared" si="7"/>
        <v>33401.237142857142</v>
      </c>
      <c r="I7" s="3">
        <f t="shared" si="8"/>
        <v>168.93232269497634</v>
      </c>
      <c r="J7" s="2">
        <f t="shared" si="9"/>
        <v>0</v>
      </c>
      <c r="K7" s="8">
        <f t="shared" si="1"/>
        <v>40000</v>
      </c>
      <c r="L7" s="8">
        <f t="shared" si="2"/>
        <v>32000</v>
      </c>
      <c r="M7" s="8">
        <f t="shared" si="3"/>
        <v>6.3</v>
      </c>
      <c r="N7" s="8">
        <v>48500</v>
      </c>
      <c r="O7" t="s">
        <v>21</v>
      </c>
      <c r="P7">
        <v>6.3</v>
      </c>
    </row>
    <row r="8" spans="1:16" x14ac:dyDescent="0.25">
      <c r="A8" s="5">
        <v>36525</v>
      </c>
      <c r="B8">
        <v>12.539828</v>
      </c>
      <c r="C8">
        <v>2.1382889999999999</v>
      </c>
      <c r="D8">
        <v>1.0359712230215801</v>
      </c>
      <c r="E8" s="2">
        <f t="shared" si="4"/>
        <v>35828.080000000002</v>
      </c>
      <c r="F8" s="1">
        <f t="shared" si="5"/>
        <v>6.1093971428571425</v>
      </c>
      <c r="G8" s="2">
        <f t="shared" si="6"/>
        <v>2959.9177800616571</v>
      </c>
      <c r="H8" s="2">
        <f t="shared" si="7"/>
        <v>38787.997780061662</v>
      </c>
      <c r="I8" s="3">
        <f t="shared" si="8"/>
        <v>170.51980298294362</v>
      </c>
      <c r="J8" s="2">
        <f t="shared" si="9"/>
        <v>7.6310146165450039</v>
      </c>
      <c r="K8" s="8">
        <f t="shared" si="1"/>
        <v>40000</v>
      </c>
      <c r="L8" s="8">
        <f t="shared" si="2"/>
        <v>32000</v>
      </c>
      <c r="M8" s="8">
        <f t="shared" si="3"/>
        <v>6.3</v>
      </c>
      <c r="N8" s="8">
        <v>48500</v>
      </c>
      <c r="O8" t="s">
        <v>22</v>
      </c>
      <c r="P8">
        <v>7.2</v>
      </c>
    </row>
    <row r="9" spans="1:16" x14ac:dyDescent="0.25">
      <c r="A9" s="5">
        <v>36891</v>
      </c>
      <c r="B9">
        <v>10.59052</v>
      </c>
      <c r="C9">
        <v>2.0532400000000002</v>
      </c>
      <c r="D9">
        <v>1.72661870503597</v>
      </c>
      <c r="E9" s="2">
        <f t="shared" si="4"/>
        <v>30258.628571428573</v>
      </c>
      <c r="F9" s="1">
        <f t="shared" si="5"/>
        <v>5.8664000000000005</v>
      </c>
      <c r="G9" s="2">
        <f t="shared" si="6"/>
        <v>4933.1963001027716</v>
      </c>
      <c r="H9" s="2">
        <f t="shared" si="7"/>
        <v>35191.824871531346</v>
      </c>
      <c r="I9" s="3">
        <f t="shared" si="8"/>
        <v>193.87527713464496</v>
      </c>
      <c r="J9" s="2">
        <f t="shared" si="9"/>
        <v>14.018017872365331</v>
      </c>
      <c r="K9" s="8">
        <f t="shared" si="1"/>
        <v>40000</v>
      </c>
      <c r="L9" s="8">
        <f t="shared" si="2"/>
        <v>32000</v>
      </c>
      <c r="M9" s="8">
        <f t="shared" si="3"/>
        <v>6.3</v>
      </c>
      <c r="N9" s="8">
        <v>48500</v>
      </c>
      <c r="O9" t="s">
        <v>23</v>
      </c>
      <c r="P9">
        <v>13.2</v>
      </c>
    </row>
    <row r="10" spans="1:16" x14ac:dyDescent="0.25">
      <c r="A10" s="5">
        <v>37256</v>
      </c>
      <c r="B10">
        <v>10.225915000000001</v>
      </c>
      <c r="C10">
        <v>2.0863860000000001</v>
      </c>
      <c r="D10">
        <v>1.64028776978417</v>
      </c>
      <c r="E10" s="2">
        <f t="shared" si="4"/>
        <v>29216.9</v>
      </c>
      <c r="F10" s="1">
        <f t="shared" si="5"/>
        <v>5.9611028571428575</v>
      </c>
      <c r="G10" s="2">
        <f t="shared" si="6"/>
        <v>4686.5364850976284</v>
      </c>
      <c r="H10" s="2">
        <f t="shared" si="7"/>
        <v>33903.436485097627</v>
      </c>
      <c r="I10" s="3">
        <f t="shared" si="8"/>
        <v>204.02927268611171</v>
      </c>
      <c r="J10" s="2">
        <f t="shared" si="9"/>
        <v>13.823190127518819</v>
      </c>
      <c r="K10" s="8">
        <f t="shared" si="1"/>
        <v>40000</v>
      </c>
      <c r="L10" s="8">
        <f t="shared" si="2"/>
        <v>32000</v>
      </c>
      <c r="M10" s="8">
        <f t="shared" si="3"/>
        <v>6.3</v>
      </c>
      <c r="N10" s="8">
        <v>48500</v>
      </c>
    </row>
    <row r="11" spans="1:16" x14ac:dyDescent="0.25">
      <c r="A11" s="5">
        <v>37621</v>
      </c>
      <c r="B11">
        <v>10.131527</v>
      </c>
      <c r="C11">
        <v>2.0278610000000001</v>
      </c>
      <c r="D11">
        <v>2.3741007194244599</v>
      </c>
      <c r="E11" s="2">
        <f t="shared" si="4"/>
        <v>28947.22</v>
      </c>
      <c r="F11" s="1">
        <f t="shared" si="5"/>
        <v>5.7938885714285719</v>
      </c>
      <c r="G11" s="2">
        <f t="shared" si="6"/>
        <v>6783.1449126413145</v>
      </c>
      <c r="H11" s="2">
        <f t="shared" si="7"/>
        <v>35730.364912641315</v>
      </c>
      <c r="I11" s="3">
        <f t="shared" si="8"/>
        <v>200.15354052750391</v>
      </c>
      <c r="J11" s="2">
        <f t="shared" si="9"/>
        <v>18.984258708876087</v>
      </c>
      <c r="K11" s="8">
        <f t="shared" si="1"/>
        <v>40000</v>
      </c>
      <c r="L11" s="8">
        <f t="shared" si="2"/>
        <v>32000</v>
      </c>
      <c r="M11" s="8">
        <f t="shared" si="3"/>
        <v>6.3</v>
      </c>
      <c r="N11" s="8">
        <v>48500</v>
      </c>
    </row>
    <row r="12" spans="1:16" x14ac:dyDescent="0.25">
      <c r="A12" s="5">
        <v>37986</v>
      </c>
      <c r="B12">
        <v>9.0685169999999999</v>
      </c>
      <c r="C12">
        <v>2.1314730000000002</v>
      </c>
      <c r="D12">
        <v>3.7122302158273399</v>
      </c>
      <c r="E12" s="2">
        <f t="shared" si="4"/>
        <v>25910.048571428571</v>
      </c>
      <c r="F12" s="1">
        <f t="shared" si="5"/>
        <v>6.0899228571428567</v>
      </c>
      <c r="G12" s="2">
        <f t="shared" si="6"/>
        <v>10606.372045220971</v>
      </c>
      <c r="H12" s="2">
        <f t="shared" si="7"/>
        <v>36516.420616649542</v>
      </c>
      <c r="I12" s="3">
        <f t="shared" si="8"/>
        <v>235.04096645570601</v>
      </c>
      <c r="J12" s="2">
        <f t="shared" si="9"/>
        <v>29.045486567719699</v>
      </c>
      <c r="K12" s="8">
        <f t="shared" si="1"/>
        <v>40000</v>
      </c>
      <c r="L12" s="8">
        <f t="shared" si="2"/>
        <v>32000</v>
      </c>
      <c r="M12" s="8">
        <f t="shared" si="3"/>
        <v>6.3</v>
      </c>
      <c r="N12" s="8">
        <v>48500</v>
      </c>
    </row>
    <row r="13" spans="1:16" x14ac:dyDescent="0.25">
      <c r="A13" s="5">
        <v>38352</v>
      </c>
      <c r="B13">
        <v>8.5828769999999999</v>
      </c>
      <c r="C13">
        <v>2.143637</v>
      </c>
      <c r="D13">
        <v>3.7122302158273399</v>
      </c>
      <c r="E13" s="2">
        <f t="shared" si="4"/>
        <v>24522.505714285715</v>
      </c>
      <c r="F13" s="1">
        <f t="shared" si="5"/>
        <v>6.1246771428571432</v>
      </c>
      <c r="G13" s="2">
        <f t="shared" si="6"/>
        <v>10606.372045220971</v>
      </c>
      <c r="H13" s="2">
        <f t="shared" si="7"/>
        <v>35128.877759506686</v>
      </c>
      <c r="I13" s="3">
        <f t="shared" si="8"/>
        <v>249.7573948688767</v>
      </c>
      <c r="J13" s="2">
        <f t="shared" si="9"/>
        <v>30.192743752967289</v>
      </c>
      <c r="K13" s="8">
        <f t="shared" si="1"/>
        <v>40000</v>
      </c>
      <c r="L13" s="8">
        <f t="shared" si="2"/>
        <v>32000</v>
      </c>
      <c r="M13" s="8">
        <f t="shared" si="3"/>
        <v>6.3</v>
      </c>
      <c r="N13" s="8">
        <v>48500</v>
      </c>
    </row>
    <row r="14" spans="1:16" x14ac:dyDescent="0.25">
      <c r="A14" s="5">
        <v>38717</v>
      </c>
      <c r="B14">
        <v>8.1385909999999999</v>
      </c>
      <c r="C14">
        <v>1.8931150000000001</v>
      </c>
      <c r="D14">
        <v>4.6187050359712201</v>
      </c>
      <c r="E14" s="2">
        <f t="shared" si="4"/>
        <v>23253.117142857143</v>
      </c>
      <c r="F14" s="1">
        <f t="shared" si="5"/>
        <v>5.4089</v>
      </c>
      <c r="G14" s="2">
        <f t="shared" si="6"/>
        <v>13196.300102774914</v>
      </c>
      <c r="H14" s="2">
        <f t="shared" si="7"/>
        <v>36449.417245632059</v>
      </c>
      <c r="I14" s="3">
        <f t="shared" si="8"/>
        <v>232.60967408240566</v>
      </c>
      <c r="J14" s="2">
        <f t="shared" si="9"/>
        <v>36.204419987966482</v>
      </c>
      <c r="K14" s="8">
        <f t="shared" si="1"/>
        <v>40000</v>
      </c>
      <c r="L14" s="8">
        <f t="shared" si="2"/>
        <v>32000</v>
      </c>
      <c r="M14" s="8">
        <f t="shared" si="3"/>
        <v>6.3</v>
      </c>
      <c r="N14" s="8">
        <v>48500</v>
      </c>
    </row>
    <row r="15" spans="1:16" x14ac:dyDescent="0.25">
      <c r="A15" s="5">
        <v>39082</v>
      </c>
      <c r="B15">
        <v>8.000489</v>
      </c>
      <c r="C15">
        <v>2.0354230000000002</v>
      </c>
      <c r="D15">
        <v>4.7050359712230199</v>
      </c>
      <c r="E15" s="2">
        <f t="shared" si="4"/>
        <v>22858.54</v>
      </c>
      <c r="F15" s="1">
        <f t="shared" si="5"/>
        <v>5.8154942857142862</v>
      </c>
      <c r="G15" s="2">
        <f t="shared" si="6"/>
        <v>13442.959917780057</v>
      </c>
      <c r="H15" s="2">
        <f t="shared" si="7"/>
        <v>36301.499917780056</v>
      </c>
      <c r="I15" s="3">
        <f t="shared" si="8"/>
        <v>254.41232404669267</v>
      </c>
      <c r="J15" s="2">
        <f t="shared" si="9"/>
        <v>37.031417291922565</v>
      </c>
      <c r="K15" s="8">
        <f t="shared" si="1"/>
        <v>40000</v>
      </c>
      <c r="L15" s="8">
        <f t="shared" si="2"/>
        <v>32000</v>
      </c>
      <c r="M15" s="8">
        <f t="shared" si="3"/>
        <v>6.3</v>
      </c>
      <c r="N15" s="8">
        <v>48500</v>
      </c>
    </row>
    <row r="16" spans="1:16" x14ac:dyDescent="0.25">
      <c r="A16" s="5">
        <v>39447</v>
      </c>
      <c r="B16">
        <v>6.2029680000000003</v>
      </c>
      <c r="C16">
        <v>1.883672</v>
      </c>
      <c r="D16">
        <v>4.14388489208633</v>
      </c>
      <c r="E16" s="2">
        <f t="shared" si="4"/>
        <v>17722.765714285713</v>
      </c>
      <c r="F16" s="1">
        <f t="shared" si="5"/>
        <v>5.38192</v>
      </c>
      <c r="G16" s="2">
        <f t="shared" si="6"/>
        <v>11839.671120246658</v>
      </c>
      <c r="H16" s="2">
        <f t="shared" si="7"/>
        <v>29562.436834532371</v>
      </c>
      <c r="I16" s="3">
        <f t="shared" si="8"/>
        <v>303.67269345900223</v>
      </c>
      <c r="J16" s="2">
        <f t="shared" si="9"/>
        <v>40.049713041302951</v>
      </c>
      <c r="K16" s="8">
        <f t="shared" si="1"/>
        <v>40000</v>
      </c>
      <c r="L16" s="8">
        <f t="shared" si="2"/>
        <v>32000</v>
      </c>
      <c r="M16" s="8">
        <f t="shared" si="3"/>
        <v>6.3</v>
      </c>
      <c r="N16" s="8">
        <v>48500</v>
      </c>
    </row>
    <row r="17" spans="1:14" x14ac:dyDescent="0.25">
      <c r="A17" s="5">
        <v>39813</v>
      </c>
      <c r="B17">
        <v>5.4602139999999997</v>
      </c>
      <c r="C17">
        <v>2.0523539999999998</v>
      </c>
      <c r="D17">
        <v>4.4028776978417197</v>
      </c>
      <c r="E17" s="2">
        <f t="shared" si="4"/>
        <v>15600.611428571428</v>
      </c>
      <c r="F17" s="1">
        <f t="shared" si="5"/>
        <v>5.8638685714285712</v>
      </c>
      <c r="G17" s="2">
        <f t="shared" si="6"/>
        <v>12579.650565262056</v>
      </c>
      <c r="H17" s="2">
        <f t="shared" si="7"/>
        <v>28180.261993833483</v>
      </c>
      <c r="I17" s="3">
        <f t="shared" si="8"/>
        <v>375.87427892020344</v>
      </c>
      <c r="J17" s="2">
        <f t="shared" si="9"/>
        <v>44.63993474586853</v>
      </c>
      <c r="K17" s="8">
        <f t="shared" si="1"/>
        <v>40000</v>
      </c>
      <c r="L17" s="8">
        <f t="shared" si="2"/>
        <v>32000</v>
      </c>
      <c r="M17" s="8">
        <f t="shared" si="3"/>
        <v>6.3</v>
      </c>
      <c r="N17" s="8">
        <v>48500</v>
      </c>
    </row>
    <row r="18" spans="1:14" x14ac:dyDescent="0.25">
      <c r="A18" s="5">
        <v>40178</v>
      </c>
      <c r="B18">
        <v>4.5613429999999999</v>
      </c>
      <c r="C18">
        <v>2.0054970000000001</v>
      </c>
      <c r="D18">
        <v>4.66187050359712</v>
      </c>
      <c r="E18" s="2">
        <f t="shared" si="4"/>
        <v>13032.408571428572</v>
      </c>
      <c r="F18" s="1">
        <f t="shared" si="5"/>
        <v>5.7299914285714291</v>
      </c>
      <c r="G18" s="2">
        <f t="shared" si="6"/>
        <v>13319.630010277486</v>
      </c>
      <c r="H18" s="2">
        <f t="shared" si="7"/>
        <v>26352.03858170606</v>
      </c>
      <c r="I18" s="3">
        <f t="shared" si="8"/>
        <v>439.67248242458419</v>
      </c>
      <c r="J18" s="2">
        <f t="shared" si="9"/>
        <v>50.544970056032604</v>
      </c>
      <c r="K18" s="8">
        <f t="shared" si="1"/>
        <v>40000</v>
      </c>
      <c r="L18" s="8">
        <f t="shared" si="2"/>
        <v>32000</v>
      </c>
      <c r="M18" s="8">
        <f t="shared" si="3"/>
        <v>6.3</v>
      </c>
      <c r="N18" s="8">
        <v>48500</v>
      </c>
    </row>
    <row r="19" spans="1:14" x14ac:dyDescent="0.25">
      <c r="A19" s="5">
        <v>40543</v>
      </c>
      <c r="B19">
        <v>3.2099530000000001</v>
      </c>
      <c r="C19">
        <v>1.7907329999999999</v>
      </c>
      <c r="D19">
        <v>4.0575539568345302</v>
      </c>
      <c r="E19" s="2">
        <f t="shared" si="4"/>
        <v>9171.2942857142862</v>
      </c>
      <c r="F19" s="1">
        <f t="shared" si="5"/>
        <v>5.1163799999999995</v>
      </c>
      <c r="G19" s="2">
        <f t="shared" si="6"/>
        <v>11593.011305241516</v>
      </c>
      <c r="H19" s="2">
        <f t="shared" si="7"/>
        <v>20764.305590955802</v>
      </c>
      <c r="I19" s="3">
        <f t="shared" si="8"/>
        <v>557.86891583770841</v>
      </c>
      <c r="J19" s="2">
        <f t="shared" si="9"/>
        <v>55.831442349273765</v>
      </c>
      <c r="K19" s="8">
        <f t="shared" si="1"/>
        <v>40000</v>
      </c>
      <c r="L19" s="8">
        <f t="shared" si="2"/>
        <v>32000</v>
      </c>
      <c r="M19" s="8">
        <f t="shared" si="3"/>
        <v>6.3</v>
      </c>
      <c r="N19" s="8">
        <v>48500</v>
      </c>
    </row>
    <row r="20" spans="1:14" x14ac:dyDescent="0.25">
      <c r="A20" s="5">
        <v>40908</v>
      </c>
      <c r="B20">
        <v>3.7048209999999999</v>
      </c>
      <c r="C20">
        <v>2.0821770000000002</v>
      </c>
      <c r="D20">
        <v>4.7050359712230199</v>
      </c>
      <c r="E20" s="2">
        <f t="shared" si="4"/>
        <v>10585.202857142856</v>
      </c>
      <c r="F20" s="1">
        <f t="shared" si="5"/>
        <v>5.949077142857143</v>
      </c>
      <c r="G20" s="2">
        <f t="shared" si="6"/>
        <v>13442.959917780057</v>
      </c>
      <c r="H20" s="2">
        <f t="shared" si="7"/>
        <v>24028.162774922916</v>
      </c>
      <c r="I20" s="3">
        <f t="shared" si="8"/>
        <v>562.0182459557426</v>
      </c>
      <c r="J20" s="2">
        <f t="shared" si="9"/>
        <v>55.946682414728166</v>
      </c>
      <c r="K20" s="8">
        <f t="shared" si="1"/>
        <v>40000</v>
      </c>
      <c r="L20" s="8">
        <f t="shared" si="2"/>
        <v>32000</v>
      </c>
      <c r="M20" s="8">
        <f t="shared" si="3"/>
        <v>6.3</v>
      </c>
      <c r="N20" s="8">
        <v>48500</v>
      </c>
    </row>
    <row r="21" spans="1:14" x14ac:dyDescent="0.25">
      <c r="A21" s="5">
        <v>41274</v>
      </c>
      <c r="B21">
        <v>3.1807850000000002</v>
      </c>
      <c r="C21">
        <v>1.92062</v>
      </c>
      <c r="D21">
        <v>4.7482014388489198</v>
      </c>
      <c r="E21" s="2">
        <f t="shared" si="4"/>
        <v>9087.9571428571435</v>
      </c>
      <c r="F21" s="1">
        <f t="shared" si="5"/>
        <v>5.4874857142857136</v>
      </c>
      <c r="G21" s="2">
        <f t="shared" si="6"/>
        <v>13566.289825282629</v>
      </c>
      <c r="H21" s="2">
        <f t="shared" si="7"/>
        <v>22654.246968139771</v>
      </c>
      <c r="I21" s="3">
        <f t="shared" si="8"/>
        <v>603.81949738822323</v>
      </c>
      <c r="J21" s="2">
        <f t="shared" si="9"/>
        <v>59.884090803644185</v>
      </c>
      <c r="K21" s="8">
        <f t="shared" si="1"/>
        <v>40000</v>
      </c>
      <c r="L21" s="8">
        <f t="shared" si="2"/>
        <v>32000</v>
      </c>
      <c r="M21" s="8">
        <f t="shared" si="3"/>
        <v>6.3</v>
      </c>
      <c r="N21" s="8">
        <v>48500</v>
      </c>
    </row>
    <row r="22" spans="1:14" x14ac:dyDescent="0.25">
      <c r="A22" s="5">
        <v>41639</v>
      </c>
      <c r="B22">
        <v>3.4622579999999998</v>
      </c>
      <c r="C22">
        <v>2.0856810000000001</v>
      </c>
      <c r="D22">
        <v>5.0503597122302102</v>
      </c>
      <c r="E22" s="2">
        <f t="shared" si="4"/>
        <v>9892.1657142857148</v>
      </c>
      <c r="F22" s="1">
        <f t="shared" si="5"/>
        <v>5.9590885714285715</v>
      </c>
      <c r="G22" s="2">
        <f t="shared" si="6"/>
        <v>14429.599177800601</v>
      </c>
      <c r="H22" s="2">
        <f t="shared" si="7"/>
        <v>24321.764892086314</v>
      </c>
      <c r="I22" s="3">
        <f t="shared" si="8"/>
        <v>602.40484677918289</v>
      </c>
      <c r="J22" s="2">
        <f t="shared" si="9"/>
        <v>59.327928058771867</v>
      </c>
      <c r="K22" s="8">
        <f t="shared" si="1"/>
        <v>40000</v>
      </c>
      <c r="L22" s="8">
        <f t="shared" si="2"/>
        <v>32000</v>
      </c>
      <c r="M22" s="8">
        <f t="shared" si="3"/>
        <v>6.3</v>
      </c>
      <c r="N22" s="8">
        <v>48500</v>
      </c>
    </row>
    <row r="23" spans="1:14" x14ac:dyDescent="0.25">
      <c r="A23" s="5">
        <v>42004</v>
      </c>
      <c r="B23">
        <v>2.948013</v>
      </c>
      <c r="C23">
        <v>1.9705680000000001</v>
      </c>
      <c r="D23">
        <v>4.8776978417266097</v>
      </c>
      <c r="E23" s="2">
        <f t="shared" si="4"/>
        <v>8422.8942857142865</v>
      </c>
      <c r="F23" s="1">
        <f t="shared" si="5"/>
        <v>5.6301942857142864</v>
      </c>
      <c r="G23" s="2">
        <f t="shared" si="6"/>
        <v>13936.279547790313</v>
      </c>
      <c r="H23" s="2">
        <f t="shared" si="7"/>
        <v>22359.173833504599</v>
      </c>
      <c r="I23" s="3">
        <f t="shared" si="8"/>
        <v>668.43938612211002</v>
      </c>
      <c r="J23" s="2">
        <f t="shared" si="9"/>
        <v>62.329134571632451</v>
      </c>
      <c r="K23" s="8">
        <f t="shared" si="1"/>
        <v>40000</v>
      </c>
      <c r="L23" s="8">
        <f t="shared" si="2"/>
        <v>32000</v>
      </c>
      <c r="M23" s="8">
        <f t="shared" si="3"/>
        <v>6.3</v>
      </c>
      <c r="N23" s="8">
        <v>48500</v>
      </c>
    </row>
    <row r="24" spans="1:14" x14ac:dyDescent="0.25">
      <c r="A24" s="5">
        <v>42369</v>
      </c>
      <c r="B24">
        <v>3.0883039999999999</v>
      </c>
      <c r="C24">
        <v>2.133203</v>
      </c>
      <c r="D24">
        <v>5.0071942446043201</v>
      </c>
      <c r="E24" s="2">
        <f t="shared" si="4"/>
        <v>8823.7257142857143</v>
      </c>
      <c r="F24" s="1">
        <f t="shared" si="5"/>
        <v>6.0948657142857146</v>
      </c>
      <c r="G24" s="2">
        <f t="shared" si="6"/>
        <v>14306.269270298058</v>
      </c>
      <c r="H24" s="2">
        <f t="shared" si="7"/>
        <v>23129.994984583773</v>
      </c>
      <c r="I24" s="3">
        <f t="shared" si="8"/>
        <v>690.73608038586883</v>
      </c>
      <c r="J24" s="2">
        <f t="shared" si="9"/>
        <v>61.851588294045207</v>
      </c>
      <c r="K24" s="8">
        <f t="shared" si="1"/>
        <v>40000</v>
      </c>
      <c r="L24" s="8">
        <f t="shared" si="2"/>
        <v>32000</v>
      </c>
      <c r="M24" s="8">
        <f t="shared" si="3"/>
        <v>6.3</v>
      </c>
      <c r="N24" s="8">
        <v>48500</v>
      </c>
    </row>
    <row r="25" spans="1:14" x14ac:dyDescent="0.25">
      <c r="A25" s="5">
        <v>42735</v>
      </c>
      <c r="B25">
        <v>3.3994339999999998</v>
      </c>
      <c r="C25">
        <v>2.0946370000000001</v>
      </c>
      <c r="D25">
        <v>4.9208633093525096</v>
      </c>
      <c r="E25" s="2">
        <f t="shared" si="4"/>
        <v>9712.6685714285722</v>
      </c>
      <c r="F25" s="1">
        <f t="shared" si="5"/>
        <v>5.9846771428571435</v>
      </c>
      <c r="G25" s="2">
        <f t="shared" si="6"/>
        <v>14059.609455292884</v>
      </c>
      <c r="H25" s="2">
        <f t="shared" si="7"/>
        <v>23772.278026721455</v>
      </c>
      <c r="I25" s="3">
        <f t="shared" si="8"/>
        <v>616.17228044433284</v>
      </c>
      <c r="J25" s="2">
        <f t="shared" si="9"/>
        <v>59.142878269760459</v>
      </c>
      <c r="K25" s="8">
        <f t="shared" si="1"/>
        <v>40000</v>
      </c>
      <c r="L25" s="8">
        <f t="shared" si="2"/>
        <v>32000</v>
      </c>
      <c r="M25" s="8">
        <f t="shared" si="3"/>
        <v>6.3</v>
      </c>
      <c r="N25" s="8">
        <v>48500</v>
      </c>
    </row>
    <row r="26" spans="1:14" x14ac:dyDescent="0.25">
      <c r="A26" s="5">
        <v>43100</v>
      </c>
      <c r="B26">
        <v>2.6099290780141802</v>
      </c>
      <c r="C26">
        <v>2.4680851063829699</v>
      </c>
      <c r="D26">
        <v>6.92198581560283</v>
      </c>
      <c r="E26" s="2">
        <f t="shared" si="4"/>
        <v>7456.9402228976569</v>
      </c>
      <c r="F26" s="1">
        <f t="shared" si="5"/>
        <v>7.0516717325227711</v>
      </c>
      <c r="G26" s="2">
        <f t="shared" si="6"/>
        <v>19777.102330293797</v>
      </c>
      <c r="H26" s="2">
        <f t="shared" si="7"/>
        <v>27234.042553191455</v>
      </c>
      <c r="I26" s="3">
        <f t="shared" si="8"/>
        <v>945.65217391304168</v>
      </c>
      <c r="J26" s="2">
        <f t="shared" si="9"/>
        <v>72.619047619047635</v>
      </c>
      <c r="K26" s="8">
        <f t="shared" si="1"/>
        <v>40000</v>
      </c>
      <c r="L26" s="8">
        <f t="shared" si="2"/>
        <v>32000</v>
      </c>
      <c r="M26" s="8">
        <f t="shared" si="3"/>
        <v>6.3</v>
      </c>
      <c r="N26" s="8">
        <v>48500</v>
      </c>
    </row>
    <row r="27" spans="1:14" x14ac:dyDescent="0.25">
      <c r="A27" s="5">
        <v>43465</v>
      </c>
      <c r="B27">
        <v>2.4680851063829699</v>
      </c>
      <c r="C27">
        <v>2.47340425531914</v>
      </c>
      <c r="D27">
        <v>7.20567375886524</v>
      </c>
      <c r="E27" s="2">
        <f t="shared" si="4"/>
        <v>7051.671732522771</v>
      </c>
      <c r="F27" s="1">
        <f t="shared" si="5"/>
        <v>7.0668693009118284</v>
      </c>
      <c r="G27" s="2">
        <f t="shared" si="6"/>
        <v>20587.639311043542</v>
      </c>
      <c r="H27" s="2">
        <f t="shared" si="7"/>
        <v>27639.311043566311</v>
      </c>
      <c r="I27" s="3">
        <f t="shared" si="8"/>
        <v>1002.1551724137931</v>
      </c>
      <c r="J27" s="2">
        <f t="shared" si="9"/>
        <v>74.486803519061624</v>
      </c>
      <c r="K27" s="8">
        <f t="shared" si="1"/>
        <v>40000</v>
      </c>
      <c r="L27" s="8">
        <f t="shared" si="2"/>
        <v>32000</v>
      </c>
      <c r="M27" s="8">
        <f t="shared" si="3"/>
        <v>6.3</v>
      </c>
      <c r="N27" s="8">
        <v>48500</v>
      </c>
    </row>
    <row r="28" spans="1:14" x14ac:dyDescent="0.25">
      <c r="A28" s="5">
        <v>43830</v>
      </c>
      <c r="B28">
        <v>2.3262411347517702</v>
      </c>
      <c r="C28">
        <v>2.37234042553191</v>
      </c>
      <c r="D28">
        <v>7.1489361702127603</v>
      </c>
      <c r="E28" s="2">
        <f t="shared" si="4"/>
        <v>6646.4032421479151</v>
      </c>
      <c r="F28" s="1">
        <f t="shared" si="5"/>
        <v>6.7781155015197436</v>
      </c>
      <c r="G28" s="2">
        <f t="shared" si="6"/>
        <v>20425.531914893603</v>
      </c>
      <c r="H28" s="2">
        <f t="shared" si="7"/>
        <v>27071.935157041517</v>
      </c>
      <c r="I28" s="3">
        <f t="shared" si="8"/>
        <v>1019.8170731707309</v>
      </c>
      <c r="J28" s="2">
        <f t="shared" si="9"/>
        <v>75.449101796407206</v>
      </c>
      <c r="K28" s="8">
        <f t="shared" si="1"/>
        <v>40000</v>
      </c>
      <c r="L28" s="8">
        <f t="shared" si="2"/>
        <v>32000</v>
      </c>
      <c r="M28" s="8">
        <f t="shared" si="3"/>
        <v>6.3</v>
      </c>
      <c r="N28" s="8">
        <v>48500</v>
      </c>
    </row>
    <row r="29" spans="1:14" x14ac:dyDescent="0.25">
      <c r="A29" s="5">
        <v>44196</v>
      </c>
      <c r="B29">
        <v>2.1276595744680802</v>
      </c>
      <c r="C29">
        <v>2.4680851063829699</v>
      </c>
      <c r="D29">
        <v>6.8085106382978697</v>
      </c>
      <c r="E29" s="2">
        <f t="shared" si="4"/>
        <v>6079.0273556230859</v>
      </c>
      <c r="F29" s="1">
        <f t="shared" si="5"/>
        <v>7.0516717325227711</v>
      </c>
      <c r="G29" s="2">
        <f t="shared" si="6"/>
        <v>19452.887537993913</v>
      </c>
      <c r="H29" s="2">
        <f t="shared" si="7"/>
        <v>25531.914893616999</v>
      </c>
      <c r="I29" s="3">
        <f t="shared" si="8"/>
        <v>1159.9999999999986</v>
      </c>
      <c r="J29" s="2">
        <f t="shared" si="9"/>
        <v>76.190476190476218</v>
      </c>
      <c r="K29" s="8">
        <f t="shared" si="1"/>
        <v>40000</v>
      </c>
      <c r="L29" s="8">
        <f t="shared" si="2"/>
        <v>32000</v>
      </c>
      <c r="M29" s="8">
        <f t="shared" si="3"/>
        <v>6.3</v>
      </c>
      <c r="N29" s="8">
        <v>48500</v>
      </c>
    </row>
    <row r="30" spans="1:14" x14ac:dyDescent="0.25">
      <c r="A30" s="5">
        <v>44561</v>
      </c>
      <c r="B30">
        <v>2.0141843971631199</v>
      </c>
      <c r="C30">
        <v>2.47340425531914</v>
      </c>
      <c r="D30">
        <v>6.6666666666666599</v>
      </c>
      <c r="E30" s="2">
        <f t="shared" si="4"/>
        <v>5754.8125633231994</v>
      </c>
      <c r="F30" s="1">
        <f t="shared" si="5"/>
        <v>7.0668693009118284</v>
      </c>
      <c r="G30" s="2">
        <f t="shared" si="6"/>
        <v>19047.619047619028</v>
      </c>
      <c r="H30" s="2">
        <f t="shared" si="7"/>
        <v>24802.431610942229</v>
      </c>
      <c r="I30" s="3">
        <f t="shared" si="8"/>
        <v>1227.992957746475</v>
      </c>
      <c r="J30" s="2">
        <f t="shared" si="9"/>
        <v>76.797385620915009</v>
      </c>
      <c r="K30" s="8">
        <f t="shared" si="1"/>
        <v>40000</v>
      </c>
      <c r="L30" s="8">
        <f t="shared" si="2"/>
        <v>32000</v>
      </c>
      <c r="M30" s="8">
        <f t="shared" si="3"/>
        <v>6.3</v>
      </c>
      <c r="N30" s="8">
        <v>48500</v>
      </c>
    </row>
    <row r="31" spans="1:14" x14ac:dyDescent="0.25">
      <c r="A31" s="5">
        <v>44926</v>
      </c>
      <c r="B31">
        <v>1.7872340425531901</v>
      </c>
      <c r="C31">
        <v>2.3776595744680802</v>
      </c>
      <c r="D31">
        <v>6.4964539007092199</v>
      </c>
      <c r="E31" s="2">
        <f t="shared" si="4"/>
        <v>5106.3829787234008</v>
      </c>
      <c r="F31" s="1">
        <f t="shared" si="5"/>
        <v>6.7933130699088009</v>
      </c>
      <c r="G31" s="2">
        <f t="shared" si="6"/>
        <v>18561.296859169201</v>
      </c>
      <c r="H31" s="2">
        <f t="shared" si="7"/>
        <v>23667.679837892603</v>
      </c>
      <c r="I31" s="3">
        <f t="shared" si="8"/>
        <v>1330.3571428571411</v>
      </c>
      <c r="J31" s="2">
        <f t="shared" si="9"/>
        <v>78.424657534246577</v>
      </c>
      <c r="K31" s="8">
        <f t="shared" si="1"/>
        <v>40000</v>
      </c>
      <c r="L31" s="8">
        <f t="shared" si="2"/>
        <v>32000</v>
      </c>
      <c r="M31" s="8">
        <f t="shared" si="3"/>
        <v>6.3</v>
      </c>
      <c r="N31" s="8">
        <v>48500</v>
      </c>
    </row>
    <row r="32" spans="1:14" x14ac:dyDescent="0.25">
      <c r="A32" s="5">
        <v>45291</v>
      </c>
      <c r="B32">
        <v>1.7872340425531901</v>
      </c>
      <c r="C32">
        <v>2.47340425531914</v>
      </c>
      <c r="D32">
        <v>6.4964539007092199</v>
      </c>
      <c r="E32" s="2">
        <f t="shared" si="4"/>
        <v>5106.3829787234008</v>
      </c>
      <c r="F32" s="1">
        <f t="shared" si="5"/>
        <v>7.0668693009118284</v>
      </c>
      <c r="G32" s="2">
        <f t="shared" si="6"/>
        <v>18561.296859169201</v>
      </c>
      <c r="H32" s="2">
        <f t="shared" si="7"/>
        <v>23667.679837892603</v>
      </c>
      <c r="I32" s="3">
        <f t="shared" si="8"/>
        <v>1383.9285714285675</v>
      </c>
      <c r="J32" s="2">
        <f t="shared" si="9"/>
        <v>78.424657534246577</v>
      </c>
      <c r="K32" s="8">
        <f t="shared" si="1"/>
        <v>40000</v>
      </c>
      <c r="L32" s="8">
        <f t="shared" si="2"/>
        <v>32000</v>
      </c>
      <c r="M32" s="8">
        <f t="shared" si="3"/>
        <v>6.3</v>
      </c>
      <c r="N32" s="8">
        <v>48500</v>
      </c>
    </row>
    <row r="33" spans="1:14" x14ac:dyDescent="0.25">
      <c r="A33" s="5">
        <v>45657</v>
      </c>
      <c r="B33">
        <v>1.5886524822695001</v>
      </c>
      <c r="C33">
        <v>2.47340425531914</v>
      </c>
      <c r="D33">
        <v>6.2978723404255303</v>
      </c>
      <c r="E33" s="2">
        <f t="shared" si="4"/>
        <v>4539.0070921985716</v>
      </c>
      <c r="F33" s="1">
        <f t="shared" si="5"/>
        <v>7.0668693009118284</v>
      </c>
      <c r="G33" s="2">
        <f t="shared" si="6"/>
        <v>17993.920972644373</v>
      </c>
      <c r="H33" s="2">
        <f t="shared" si="7"/>
        <v>22532.928064842945</v>
      </c>
      <c r="I33" s="3">
        <f t="shared" si="8"/>
        <v>1556.9196428571406</v>
      </c>
      <c r="J33" s="2">
        <f t="shared" si="9"/>
        <v>79.856115107913695</v>
      </c>
      <c r="K33" s="8">
        <f t="shared" si="1"/>
        <v>40000</v>
      </c>
      <c r="L33" s="8">
        <f t="shared" si="2"/>
        <v>32000</v>
      </c>
      <c r="M33" s="8">
        <f t="shared" si="3"/>
        <v>6.3</v>
      </c>
      <c r="N33" s="8">
        <v>48500</v>
      </c>
    </row>
    <row r="34" spans="1:14" x14ac:dyDescent="0.25">
      <c r="A34" s="5">
        <v>46022</v>
      </c>
      <c r="B34">
        <v>1.3900709219858101</v>
      </c>
      <c r="C34">
        <v>2.3776595744680802</v>
      </c>
      <c r="D34">
        <v>5.7021276595744599</v>
      </c>
      <c r="E34" s="2">
        <f t="shared" si="4"/>
        <v>3971.6312056737434</v>
      </c>
      <c r="F34" s="1">
        <f t="shared" si="5"/>
        <v>6.7933130699088009</v>
      </c>
      <c r="G34" s="2">
        <f t="shared" si="6"/>
        <v>16291.793313069886</v>
      </c>
      <c r="H34" s="2">
        <f t="shared" si="7"/>
        <v>20263.424518743628</v>
      </c>
      <c r="I34" s="3">
        <f t="shared" si="8"/>
        <v>1710.4591836734726</v>
      </c>
      <c r="J34" s="2">
        <f t="shared" si="9"/>
        <v>80.400000000000048</v>
      </c>
      <c r="K34" s="8">
        <f t="shared" si="1"/>
        <v>40000</v>
      </c>
      <c r="L34" s="8">
        <f t="shared" si="2"/>
        <v>32000</v>
      </c>
      <c r="M34" s="8">
        <f t="shared" si="3"/>
        <v>6.3</v>
      </c>
      <c r="N34" s="8">
        <v>48500</v>
      </c>
    </row>
    <row r="35" spans="1:14" x14ac:dyDescent="0.25">
      <c r="A35" s="5">
        <v>46387</v>
      </c>
      <c r="B35">
        <v>1.2198581560283599</v>
      </c>
      <c r="C35">
        <v>2.4680851063829699</v>
      </c>
      <c r="D35">
        <v>5.24822695035461</v>
      </c>
      <c r="E35" s="2">
        <f t="shared" si="4"/>
        <v>3485.3090172238853</v>
      </c>
      <c r="F35" s="1">
        <f t="shared" si="5"/>
        <v>7.0516717325227711</v>
      </c>
      <c r="G35" s="2">
        <f t="shared" si="6"/>
        <v>14994.934143870314</v>
      </c>
      <c r="H35" s="2">
        <f t="shared" si="7"/>
        <v>18480.2431610942</v>
      </c>
      <c r="I35" s="3">
        <f t="shared" si="8"/>
        <v>2023.2558139534958</v>
      </c>
      <c r="J35" s="2">
        <f t="shared" si="9"/>
        <v>81.1403508771931</v>
      </c>
      <c r="K35" s="8">
        <f t="shared" si="1"/>
        <v>40000</v>
      </c>
      <c r="L35" s="8">
        <f t="shared" si="2"/>
        <v>32000</v>
      </c>
      <c r="M35" s="8">
        <f t="shared" si="3"/>
        <v>6.3</v>
      </c>
      <c r="N35" s="8">
        <v>48500</v>
      </c>
    </row>
    <row r="36" spans="1:14" x14ac:dyDescent="0.25">
      <c r="A36" s="5">
        <v>46752</v>
      </c>
      <c r="B36">
        <v>1.2198581560283599</v>
      </c>
      <c r="C36">
        <v>2.4787234042553101</v>
      </c>
      <c r="D36">
        <v>5.1914893617021196</v>
      </c>
      <c r="E36" s="2">
        <f t="shared" si="4"/>
        <v>3485.3090172238853</v>
      </c>
      <c r="F36" s="1">
        <f t="shared" si="5"/>
        <v>7.0820668693008857</v>
      </c>
      <c r="G36" s="2">
        <f t="shared" si="6"/>
        <v>14832.826747720343</v>
      </c>
      <c r="H36" s="2">
        <f t="shared" si="7"/>
        <v>18318.135764944229</v>
      </c>
      <c r="I36" s="3">
        <f t="shared" si="8"/>
        <v>2031.976744186054</v>
      </c>
      <c r="J36" s="2">
        <f t="shared" si="9"/>
        <v>80.973451327433708</v>
      </c>
      <c r="K36" s="8">
        <f t="shared" si="1"/>
        <v>40000</v>
      </c>
      <c r="L36" s="8">
        <f t="shared" si="2"/>
        <v>32000</v>
      </c>
      <c r="M36" s="8">
        <f t="shared" si="3"/>
        <v>6.3</v>
      </c>
      <c r="N36" s="8">
        <v>48500</v>
      </c>
    </row>
    <row r="37" spans="1:14" x14ac:dyDescent="0.25">
      <c r="A37" s="5">
        <v>47118</v>
      </c>
      <c r="B37">
        <v>1.0496453900709199</v>
      </c>
      <c r="C37">
        <v>2.37234042553191</v>
      </c>
      <c r="D37">
        <v>4.6808510638297802</v>
      </c>
      <c r="E37" s="2">
        <f t="shared" si="4"/>
        <v>2998.9868287740569</v>
      </c>
      <c r="F37" s="1">
        <f t="shared" si="5"/>
        <v>6.7781155015197436</v>
      </c>
      <c r="G37" s="2">
        <f t="shared" si="6"/>
        <v>13373.860182370801</v>
      </c>
      <c r="H37" s="2">
        <f t="shared" si="7"/>
        <v>16372.847011144859</v>
      </c>
      <c r="I37" s="3">
        <f t="shared" si="8"/>
        <v>2260.135135135135</v>
      </c>
      <c r="J37" s="2">
        <f t="shared" si="9"/>
        <v>81.683168316831697</v>
      </c>
      <c r="K37" s="8">
        <f t="shared" si="1"/>
        <v>40000</v>
      </c>
      <c r="L37" s="8">
        <f t="shared" si="2"/>
        <v>32000</v>
      </c>
      <c r="M37" s="8">
        <f t="shared" si="3"/>
        <v>6.3</v>
      </c>
      <c r="N37" s="8">
        <v>48500</v>
      </c>
    </row>
    <row r="38" spans="1:14" x14ac:dyDescent="0.25">
      <c r="A38" s="5">
        <v>47483</v>
      </c>
      <c r="B38">
        <v>0.96453900709219897</v>
      </c>
      <c r="C38">
        <v>2.4680851063829699</v>
      </c>
      <c r="D38">
        <v>4.5390070921985801</v>
      </c>
      <c r="E38" s="2">
        <f t="shared" si="4"/>
        <v>2755.8257345491397</v>
      </c>
      <c r="F38" s="1">
        <f t="shared" si="5"/>
        <v>7.0516717325227711</v>
      </c>
      <c r="G38" s="2">
        <f t="shared" si="6"/>
        <v>12968.591691995944</v>
      </c>
      <c r="H38" s="2">
        <f t="shared" si="7"/>
        <v>15724.417426545084</v>
      </c>
      <c r="I38" s="3">
        <f t="shared" si="8"/>
        <v>2558.8235294117544</v>
      </c>
      <c r="J38" s="2">
        <f t="shared" si="9"/>
        <v>82.474226804123703</v>
      </c>
      <c r="K38" s="8">
        <f t="shared" si="1"/>
        <v>40000</v>
      </c>
      <c r="L38" s="8">
        <f t="shared" si="2"/>
        <v>32000</v>
      </c>
      <c r="M38" s="8">
        <f t="shared" si="3"/>
        <v>6.3</v>
      </c>
      <c r="N38" s="8">
        <v>48500</v>
      </c>
    </row>
    <row r="39" spans="1:14" x14ac:dyDescent="0.25">
      <c r="A39" s="5">
        <v>47848</v>
      </c>
      <c r="B39">
        <v>0.90780141843971696</v>
      </c>
      <c r="C39">
        <v>2.4680851063829699</v>
      </c>
      <c r="D39">
        <v>4.5390070921985801</v>
      </c>
      <c r="E39" s="2">
        <f t="shared" si="4"/>
        <v>2593.718338399191</v>
      </c>
      <c r="F39" s="1">
        <f t="shared" si="5"/>
        <v>7.0516717325227711</v>
      </c>
      <c r="G39" s="2">
        <f t="shared" si="6"/>
        <v>12968.591691995944</v>
      </c>
      <c r="H39" s="2">
        <f t="shared" si="7"/>
        <v>15562.310030395134</v>
      </c>
      <c r="I39" s="3">
        <f t="shared" si="8"/>
        <v>2718.7499999999886</v>
      </c>
      <c r="J39" s="2">
        <f t="shared" si="9"/>
        <v>83.333333333333314</v>
      </c>
      <c r="K39" s="8">
        <f t="shared" si="1"/>
        <v>40000</v>
      </c>
      <c r="L39" s="8">
        <f t="shared" si="2"/>
        <v>32000</v>
      </c>
      <c r="M39" s="8">
        <f t="shared" si="3"/>
        <v>6.3</v>
      </c>
      <c r="N39" s="8">
        <v>48500</v>
      </c>
    </row>
    <row r="40" spans="1:14" x14ac:dyDescent="0.25">
      <c r="A40" s="5">
        <v>48213</v>
      </c>
      <c r="B40">
        <v>0.76595744680850997</v>
      </c>
      <c r="C40">
        <v>2.3670212765957399</v>
      </c>
      <c r="D40">
        <v>3.71631205673759</v>
      </c>
      <c r="E40" s="2">
        <f t="shared" si="4"/>
        <v>2188.4498480243142</v>
      </c>
      <c r="F40" s="1">
        <f t="shared" si="5"/>
        <v>6.7629179331306855</v>
      </c>
      <c r="G40" s="2">
        <f t="shared" si="6"/>
        <v>10618.034447821687</v>
      </c>
      <c r="H40" s="2">
        <f t="shared" si="7"/>
        <v>12806.484295846001</v>
      </c>
      <c r="I40" s="3">
        <f t="shared" si="8"/>
        <v>3090.2777777777742</v>
      </c>
      <c r="J40" s="2">
        <f t="shared" si="9"/>
        <v>82.911392405063296</v>
      </c>
      <c r="K40" s="8">
        <f t="shared" si="1"/>
        <v>40000</v>
      </c>
      <c r="L40" s="8">
        <f t="shared" si="2"/>
        <v>32000</v>
      </c>
      <c r="M40" s="8">
        <f t="shared" si="3"/>
        <v>6.3</v>
      </c>
      <c r="N40" s="8">
        <v>48500</v>
      </c>
    </row>
    <row r="41" spans="1:14" x14ac:dyDescent="0.25">
      <c r="A41" s="5">
        <v>48579</v>
      </c>
      <c r="B41">
        <v>0.76595744680850997</v>
      </c>
      <c r="C41">
        <v>2.4787234042553101</v>
      </c>
      <c r="D41">
        <v>3.88652482269503</v>
      </c>
      <c r="E41" s="2">
        <f t="shared" si="4"/>
        <v>2188.4498480243142</v>
      </c>
      <c r="F41" s="1">
        <f t="shared" si="5"/>
        <v>7.0820668693008857</v>
      </c>
      <c r="G41" s="2">
        <f t="shared" si="6"/>
        <v>11104.356636271514</v>
      </c>
      <c r="H41" s="2">
        <f t="shared" si="7"/>
        <v>13292.806484295828</v>
      </c>
      <c r="I41" s="3">
        <f t="shared" si="8"/>
        <v>3236.1111111111022</v>
      </c>
      <c r="J41" s="2">
        <f t="shared" si="9"/>
        <v>83.536585365853654</v>
      </c>
      <c r="K41" s="8">
        <f t="shared" si="1"/>
        <v>40000</v>
      </c>
      <c r="L41" s="8">
        <f t="shared" si="2"/>
        <v>32000</v>
      </c>
      <c r="M41" s="8">
        <f t="shared" si="3"/>
        <v>6.3</v>
      </c>
      <c r="N41" s="8">
        <v>48500</v>
      </c>
    </row>
    <row r="42" spans="1:14" x14ac:dyDescent="0.25">
      <c r="A42" s="5">
        <v>48944</v>
      </c>
      <c r="B42">
        <v>0.70921985815602895</v>
      </c>
      <c r="C42">
        <v>2.2287234042553101</v>
      </c>
      <c r="D42">
        <v>3.71631205673759</v>
      </c>
      <c r="E42" s="2">
        <f t="shared" si="4"/>
        <v>2026.3424518743682</v>
      </c>
      <c r="F42" s="1">
        <f t="shared" si="5"/>
        <v>6.3677811550151713</v>
      </c>
      <c r="G42" s="2">
        <f t="shared" si="6"/>
        <v>10618.034447821687</v>
      </c>
      <c r="H42" s="2">
        <f t="shared" si="7"/>
        <v>12644.376899696055</v>
      </c>
      <c r="I42" s="3">
        <f t="shared" si="8"/>
        <v>3142.499999999985</v>
      </c>
      <c r="J42" s="2">
        <f t="shared" si="9"/>
        <v>83.974358974358964</v>
      </c>
      <c r="K42" s="8">
        <f t="shared" si="1"/>
        <v>40000</v>
      </c>
      <c r="L42" s="8">
        <f t="shared" si="2"/>
        <v>32000</v>
      </c>
      <c r="M42" s="8">
        <f t="shared" si="3"/>
        <v>6.3</v>
      </c>
      <c r="N42" s="8">
        <v>48500</v>
      </c>
    </row>
    <row r="43" spans="1:14" x14ac:dyDescent="0.25">
      <c r="A43" s="5">
        <v>49309</v>
      </c>
      <c r="B43">
        <v>0.62411347517730598</v>
      </c>
      <c r="C43">
        <v>1.8510638297872299</v>
      </c>
      <c r="D43">
        <v>3.23404255319149</v>
      </c>
      <c r="E43" s="2">
        <f t="shared" si="4"/>
        <v>1783.1813576494458</v>
      </c>
      <c r="F43" s="1">
        <f t="shared" si="5"/>
        <v>5.2887537993920857</v>
      </c>
      <c r="G43" s="2">
        <f t="shared" si="6"/>
        <v>9240.1215805471147</v>
      </c>
      <c r="H43" s="2">
        <f t="shared" si="7"/>
        <v>11023.302938196561</v>
      </c>
      <c r="I43" s="3">
        <f t="shared" si="8"/>
        <v>2965.9090909090792</v>
      </c>
      <c r="J43" s="2">
        <f t="shared" si="9"/>
        <v>83.823529411764696</v>
      </c>
      <c r="K43" s="8">
        <f t="shared" si="1"/>
        <v>40000</v>
      </c>
      <c r="L43" s="8">
        <f t="shared" si="2"/>
        <v>32000</v>
      </c>
      <c r="M43" s="8">
        <f t="shared" si="3"/>
        <v>6.3</v>
      </c>
      <c r="N43" s="8">
        <v>48500</v>
      </c>
    </row>
    <row r="44" spans="1:14" x14ac:dyDescent="0.25">
      <c r="A44" s="5">
        <v>49674</v>
      </c>
      <c r="B44">
        <v>0.53900709219858101</v>
      </c>
      <c r="C44">
        <v>1.87234042553191</v>
      </c>
      <c r="D44">
        <v>2.7234042553191502</v>
      </c>
      <c r="E44" s="2">
        <f t="shared" si="4"/>
        <v>1540.020263424517</v>
      </c>
      <c r="F44" s="1">
        <f t="shared" si="5"/>
        <v>5.3495440729483148</v>
      </c>
      <c r="G44" s="2">
        <f t="shared" si="6"/>
        <v>7781.1550151975716</v>
      </c>
      <c r="H44" s="2">
        <f t="shared" si="7"/>
        <v>9321.1752786220895</v>
      </c>
      <c r="I44" s="3">
        <f t="shared" si="8"/>
        <v>3473.6842105263113</v>
      </c>
      <c r="J44" s="2">
        <f t="shared" si="9"/>
        <v>83.478260869565233</v>
      </c>
      <c r="K44" s="8">
        <f t="shared" si="1"/>
        <v>40000</v>
      </c>
      <c r="L44" s="8">
        <f t="shared" si="2"/>
        <v>32000</v>
      </c>
      <c r="M44" s="8">
        <f t="shared" si="3"/>
        <v>6.3</v>
      </c>
      <c r="N44" s="8">
        <v>48500</v>
      </c>
    </row>
    <row r="45" spans="1:14" x14ac:dyDescent="0.25">
      <c r="A45" s="5">
        <v>50040</v>
      </c>
      <c r="B45">
        <v>0.48226950354609899</v>
      </c>
      <c r="C45">
        <v>1.40425531914893</v>
      </c>
      <c r="D45">
        <v>2.4680851063829699</v>
      </c>
      <c r="E45" s="2">
        <f t="shared" si="4"/>
        <v>1377.9128672745685</v>
      </c>
      <c r="F45" s="1">
        <f t="shared" si="5"/>
        <v>4.0121580547112288</v>
      </c>
      <c r="G45" s="2">
        <f t="shared" si="6"/>
        <v>7051.671732522771</v>
      </c>
      <c r="H45" s="2">
        <f t="shared" si="7"/>
        <v>8429.5845997973393</v>
      </c>
      <c r="I45" s="3">
        <f t="shared" si="8"/>
        <v>2911.7647058823422</v>
      </c>
      <c r="J45" s="2">
        <f t="shared" si="9"/>
        <v>83.653846153846118</v>
      </c>
      <c r="K45" s="8">
        <f t="shared" si="1"/>
        <v>40000</v>
      </c>
      <c r="L45" s="8">
        <f t="shared" si="2"/>
        <v>32000</v>
      </c>
      <c r="M45" s="8">
        <f t="shared" si="3"/>
        <v>6.3</v>
      </c>
      <c r="N45" s="8">
        <v>48500</v>
      </c>
    </row>
    <row r="46" spans="1:14" x14ac:dyDescent="0.25">
      <c r="A46" s="5">
        <v>50405</v>
      </c>
      <c r="B46">
        <v>0.53900709219858101</v>
      </c>
      <c r="C46">
        <v>1.0053191489361699</v>
      </c>
      <c r="D46">
        <v>2.2978723404255299</v>
      </c>
      <c r="E46" s="2">
        <f t="shared" si="4"/>
        <v>1540.020263424517</v>
      </c>
      <c r="F46" s="1">
        <f t="shared" si="5"/>
        <v>2.872340425531914</v>
      </c>
      <c r="G46" s="2">
        <f t="shared" si="6"/>
        <v>6565.349544072943</v>
      </c>
      <c r="H46" s="2">
        <f t="shared" si="7"/>
        <v>8105.36980749746</v>
      </c>
      <c r="I46" s="3">
        <f t="shared" si="8"/>
        <v>1865.1315789473699</v>
      </c>
      <c r="J46" s="2">
        <f t="shared" si="9"/>
        <v>81</v>
      </c>
      <c r="K46" s="8">
        <f t="shared" si="1"/>
        <v>40000</v>
      </c>
      <c r="L46" s="8">
        <f t="shared" si="2"/>
        <v>32000</v>
      </c>
      <c r="M46" s="8">
        <f t="shared" si="3"/>
        <v>6.3</v>
      </c>
      <c r="N46" s="8">
        <v>48500</v>
      </c>
    </row>
    <row r="47" spans="1:14" x14ac:dyDescent="0.25">
      <c r="A47" s="5">
        <v>50770</v>
      </c>
      <c r="B47">
        <v>0.39716312056737701</v>
      </c>
      <c r="C47">
        <v>0.27659574468085102</v>
      </c>
      <c r="D47">
        <v>2.1843971631205599</v>
      </c>
      <c r="E47" s="2">
        <f t="shared" si="4"/>
        <v>1134.7517730496486</v>
      </c>
      <c r="F47" s="1">
        <f t="shared" si="5"/>
        <v>0.79027355623100282</v>
      </c>
      <c r="G47" s="2">
        <f t="shared" si="6"/>
        <v>6241.1347517730283</v>
      </c>
      <c r="H47" s="2">
        <f t="shared" si="7"/>
        <v>7375.8865248226766</v>
      </c>
      <c r="I47" s="3">
        <f t="shared" si="8"/>
        <v>696.42857142856928</v>
      </c>
      <c r="J47" s="2">
        <f t="shared" si="9"/>
        <v>84.615384615384542</v>
      </c>
      <c r="K47" s="8">
        <f t="shared" si="1"/>
        <v>40000</v>
      </c>
      <c r="L47" s="8">
        <f t="shared" si="2"/>
        <v>32000</v>
      </c>
      <c r="M47" s="8">
        <f t="shared" si="3"/>
        <v>6.3</v>
      </c>
      <c r="N47" s="8">
        <v>48500</v>
      </c>
    </row>
    <row r="48" spans="1:14" x14ac:dyDescent="0.25">
      <c r="A48" s="5">
        <v>51135</v>
      </c>
      <c r="B48">
        <v>0.39716312056737701</v>
      </c>
      <c r="C48">
        <v>0.244680851063829</v>
      </c>
      <c r="D48">
        <v>2.0992907801418399</v>
      </c>
      <c r="E48" s="2">
        <f t="shared" si="4"/>
        <v>1134.7517730496486</v>
      </c>
      <c r="F48" s="1">
        <f t="shared" si="5"/>
        <v>0.69908814589665436</v>
      </c>
      <c r="G48" s="2">
        <f t="shared" si="6"/>
        <v>5997.9736575481138</v>
      </c>
      <c r="H48" s="2">
        <f t="shared" si="7"/>
        <v>7132.7254305977622</v>
      </c>
      <c r="I48" s="3">
        <f t="shared" si="8"/>
        <v>616.07142857142492</v>
      </c>
      <c r="J48" s="2">
        <f t="shared" si="9"/>
        <v>84.090909090909022</v>
      </c>
      <c r="K48" s="8">
        <f t="shared" si="1"/>
        <v>40000</v>
      </c>
      <c r="L48" s="8">
        <f t="shared" si="2"/>
        <v>32000</v>
      </c>
      <c r="M48" s="8">
        <f t="shared" si="3"/>
        <v>6.3</v>
      </c>
      <c r="N48" s="8">
        <v>48500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Data</vt:lpstr>
      <vt:lpstr>Production_profile</vt:lpstr>
    </vt:vector>
  </TitlesOfParts>
  <Company>IVT, NTNU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</dc:creator>
  <cp:lastModifiedBy>Milan</cp:lastModifiedBy>
  <dcterms:created xsi:type="dcterms:W3CDTF">2017-03-23T09:09:50Z</dcterms:created>
  <dcterms:modified xsi:type="dcterms:W3CDTF">2017-03-23T13:10:23Z</dcterms:modified>
</cp:coreProperties>
</file>