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tudntnu-my.sharepoint.com/personal/stanko_ntnu_no/Documents/Documents/Semester/2020_1/TPG4135/Resit_exam/"/>
    </mc:Choice>
  </mc:AlternateContent>
  <xr:revisionPtr revIDLastSave="85" documentId="13_ncr:1_{E35A8A7A-78C6-49D4-AF2E-58674BE75FA7}" xr6:coauthVersionLast="45" xr6:coauthVersionMax="45" xr10:uidLastSave="{CB34B4F5-18F7-4D16-A159-2F193B8E6067}"/>
  <bookViews>
    <workbookView xWindow="8160" yWindow="0" windowWidth="16995" windowHeight="14640" xr2:uid="{F1A7EC47-7C4C-401A-B3B7-4B468EB64D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9" i="1" l="1"/>
  <c r="K44" i="1"/>
  <c r="K39" i="1" l="1"/>
  <c r="K36" i="1" s="1"/>
  <c r="K37" i="1" s="1"/>
  <c r="K40" i="1"/>
  <c r="K43" i="1"/>
  <c r="K41" i="1"/>
  <c r="K45" i="1"/>
  <c r="J49" i="1"/>
  <c r="F22" i="1"/>
  <c r="F23" i="1"/>
  <c r="F24" i="1"/>
  <c r="F25" i="1"/>
  <c r="F26" i="1"/>
  <c r="F27" i="1"/>
  <c r="F28" i="1"/>
  <c r="F29" i="1"/>
  <c r="F30" i="1"/>
  <c r="F31" i="1"/>
  <c r="F32" i="1"/>
  <c r="F33" i="1"/>
  <c r="F21" i="1"/>
  <c r="J34" i="1"/>
  <c r="I34" i="1"/>
  <c r="J45" i="1"/>
  <c r="J47" i="1"/>
  <c r="J44" i="1"/>
  <c r="J43" i="1"/>
  <c r="J41" i="1"/>
  <c r="J40" i="1"/>
  <c r="H4" i="1" l="1"/>
  <c r="C26" i="1" l="1"/>
  <c r="B26" i="1" s="1"/>
  <c r="C27" i="1"/>
  <c r="D27" i="1" s="1"/>
  <c r="C21" i="1"/>
  <c r="B21" i="1" s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I22" i="1"/>
  <c r="I23" i="1"/>
  <c r="I24" i="1"/>
  <c r="I25" i="1"/>
  <c r="I26" i="1"/>
  <c r="I27" i="1"/>
  <c r="I28" i="1"/>
  <c r="I29" i="1"/>
  <c r="I30" i="1"/>
  <c r="I31" i="1"/>
  <c r="I32" i="1"/>
  <c r="I33" i="1"/>
  <c r="I21" i="1"/>
  <c r="E22" i="1"/>
  <c r="C22" i="1" s="1"/>
  <c r="B22" i="1" s="1"/>
  <c r="E23" i="1"/>
  <c r="C23" i="1" s="1"/>
  <c r="D23" i="1" s="1"/>
  <c r="E24" i="1"/>
  <c r="C24" i="1" s="1"/>
  <c r="E25" i="1"/>
  <c r="C25" i="1" s="1"/>
  <c r="E26" i="1"/>
  <c r="E27" i="1"/>
  <c r="E28" i="1"/>
  <c r="C28" i="1" s="1"/>
  <c r="E29" i="1"/>
  <c r="C29" i="1" s="1"/>
  <c r="E30" i="1"/>
  <c r="C30" i="1" s="1"/>
  <c r="B30" i="1" s="1"/>
  <c r="E31" i="1"/>
  <c r="C31" i="1" s="1"/>
  <c r="D31" i="1" s="1"/>
  <c r="E32" i="1"/>
  <c r="C32" i="1" s="1"/>
  <c r="E33" i="1"/>
  <c r="C33" i="1" s="1"/>
  <c r="E21" i="1"/>
  <c r="G5" i="1"/>
  <c r="G6" i="1"/>
  <c r="G7" i="1"/>
  <c r="G8" i="1"/>
  <c r="G9" i="1"/>
  <c r="G10" i="1"/>
  <c r="G11" i="1"/>
  <c r="G12" i="1"/>
  <c r="G13" i="1"/>
  <c r="G14" i="1"/>
  <c r="G15" i="1"/>
  <c r="G16" i="1"/>
  <c r="G4" i="1"/>
  <c r="B24" i="1" l="1"/>
  <c r="D24" i="1"/>
  <c r="B32" i="1"/>
  <c r="D32" i="1"/>
  <c r="B28" i="1"/>
  <c r="D28" i="1"/>
  <c r="D33" i="1"/>
  <c r="B33" i="1"/>
  <c r="D29" i="1"/>
  <c r="B29" i="1"/>
  <c r="D25" i="1"/>
  <c r="B25" i="1"/>
  <c r="D21" i="1"/>
  <c r="D30" i="1"/>
  <c r="D26" i="1"/>
  <c r="D22" i="1"/>
  <c r="B31" i="1"/>
  <c r="B27" i="1"/>
  <c r="B23" i="1"/>
  <c r="H5" i="1" l="1"/>
  <c r="H6" i="1"/>
  <c r="H7" i="1"/>
  <c r="H8" i="1"/>
  <c r="H9" i="1"/>
  <c r="H10" i="1"/>
  <c r="H11" i="1"/>
  <c r="H12" i="1"/>
  <c r="H13" i="1"/>
  <c r="H14" i="1"/>
  <c r="H15" i="1"/>
  <c r="H16" i="1"/>
  <c r="J4" i="1" l="1"/>
  <c r="J17" i="1" s="1"/>
  <c r="J5" i="1"/>
  <c r="J6" i="1"/>
  <c r="J7" i="1"/>
  <c r="J8" i="1"/>
  <c r="J9" i="1"/>
  <c r="J10" i="1"/>
  <c r="J11" i="1"/>
  <c r="J12" i="1"/>
  <c r="J13" i="1"/>
  <c r="J14" i="1"/>
  <c r="J15" i="1"/>
  <c r="J16" i="1"/>
  <c r="I5" i="1"/>
  <c r="I6" i="1"/>
  <c r="I7" i="1"/>
  <c r="I8" i="1"/>
  <c r="I9" i="1"/>
  <c r="I10" i="1"/>
  <c r="I11" i="1"/>
  <c r="I12" i="1"/>
  <c r="I13" i="1"/>
  <c r="I14" i="1"/>
  <c r="I15" i="1"/>
  <c r="I16" i="1"/>
  <c r="I4" i="1"/>
  <c r="I17" i="1" s="1"/>
</calcChain>
</file>

<file path=xl/sharedStrings.xml><?xml version="1.0" encoding="utf-8"?>
<sst xmlns="http://schemas.openxmlformats.org/spreadsheetml/2006/main" count="79" uniqueCount="41">
  <si>
    <t>Components</t>
  </si>
  <si>
    <t>zi</t>
  </si>
  <si>
    <t>N2</t>
  </si>
  <si>
    <t>CO2</t>
  </si>
  <si>
    <t>C1</t>
  </si>
  <si>
    <t>C2</t>
  </si>
  <si>
    <t>C3</t>
  </si>
  <si>
    <t>i-C4</t>
  </si>
  <si>
    <t>C4</t>
  </si>
  <si>
    <t>i-C5</t>
  </si>
  <si>
    <t>C5</t>
  </si>
  <si>
    <t>C6</t>
  </si>
  <si>
    <t>F1</t>
  </si>
  <si>
    <t>F2</t>
  </si>
  <si>
    <t>F3</t>
  </si>
  <si>
    <t>xi</t>
  </si>
  <si>
    <t>yi</t>
  </si>
  <si>
    <t>1st Stage Separator</t>
  </si>
  <si>
    <t>2nd Stage Separator</t>
  </si>
  <si>
    <t>Ki</t>
  </si>
  <si>
    <t>1 Stage</t>
  </si>
  <si>
    <t>2 stage</t>
  </si>
  <si>
    <t>fg</t>
  </si>
  <si>
    <t>Surface</t>
  </si>
  <si>
    <t>Oil</t>
  </si>
  <si>
    <t>Gas</t>
  </si>
  <si>
    <t>NEW COMPOSITION</t>
  </si>
  <si>
    <t>OLD COMPOSITION</t>
  </si>
  <si>
    <t>no</t>
  </si>
  <si>
    <t>[kmol/d]</t>
  </si>
  <si>
    <t>ng</t>
  </si>
  <si>
    <t>nt_2nd</t>
  </si>
  <si>
    <t>ng_2nd</t>
  </si>
  <si>
    <t>Fg_2nd</t>
  </si>
  <si>
    <t>ng_1rst</t>
  </si>
  <si>
    <t>no_1rst</t>
  </si>
  <si>
    <t>nwellstream</t>
  </si>
  <si>
    <t>Fg_1rst</t>
  </si>
  <si>
    <t>ng/no</t>
  </si>
  <si>
    <t>NOW</t>
  </si>
  <si>
    <t>PAST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</si>
</sst>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E+00"/>
    <numFmt numFmtId="165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/>
    </xf>
    <xf numFmtId="16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0" fillId="0" borderId="0" xfId="0" applyNumberFormat="1"/>
    <xf numFmtId="164" fontId="0" fillId="0" borderId="0" xfId="0" applyNumberFormat="1" applyFill="1" applyBorder="1"/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2" fillId="0" borderId="1" xfId="0" applyNumberFormat="1" applyFont="1" applyBorder="1"/>
    <xf numFmtId="11" fontId="2" fillId="0" borderId="0" xfId="0" applyNumberFormat="1" applyFont="1"/>
    <xf numFmtId="0" fontId="2" fillId="0" borderId="0" xfId="0" applyFont="1"/>
    <xf numFmtId="11" fontId="3" fillId="0" borderId="0" xfId="0" applyNumberFormat="1" applyFont="1"/>
    <xf numFmtId="165" fontId="3" fillId="0" borderId="0" xfId="0" applyNumberFormat="1" applyFont="1"/>
    <xf numFmtId="0" fontId="1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81074</xdr:colOff>
      <xdr:row>1</xdr:row>
      <xdr:rowOff>95250</xdr:rowOff>
    </xdr:from>
    <xdr:to>
      <xdr:col>24</xdr:col>
      <xdr:colOff>237284</xdr:colOff>
      <xdr:row>21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ACCEB5-7B7D-4499-AFB7-49C69FAC2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0574" y="285750"/>
          <a:ext cx="8081010" cy="38290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31687-F10D-434B-99D5-0407A5958F9A}">
  <sheetPr codeName="Sheet1"/>
  <dimension ref="A1:K50"/>
  <sheetViews>
    <sheetView tabSelected="1" topLeftCell="I1" workbookViewId="0">
      <selection activeCell="L23" sqref="L23"/>
    </sheetView>
  </sheetViews>
  <sheetFormatPr defaultRowHeight="15" x14ac:dyDescent="0.25"/>
  <cols>
    <col min="1" max="1" width="12.28515625" bestFit="1" customWidth="1"/>
    <col min="2" max="2" width="13" customWidth="1"/>
    <col min="4" max="4" width="9.140625" customWidth="1"/>
    <col min="5" max="5" width="10" customWidth="1"/>
    <col min="6" max="6" width="9.7109375" customWidth="1"/>
    <col min="7" max="7" width="9.5703125" customWidth="1"/>
    <col min="8" max="8" width="9.5703125" bestFit="1" customWidth="1"/>
    <col min="9" max="9" width="9.7109375" customWidth="1"/>
    <col min="10" max="10" width="10.140625" customWidth="1"/>
  </cols>
  <sheetData>
    <row r="1" spans="1:10" x14ac:dyDescent="0.25">
      <c r="A1" s="4" t="s">
        <v>27</v>
      </c>
    </row>
    <row r="2" spans="1:10" x14ac:dyDescent="0.25">
      <c r="B2" s="25" t="s">
        <v>17</v>
      </c>
      <c r="C2" s="26"/>
      <c r="D2" s="27"/>
      <c r="E2" s="24" t="s">
        <v>18</v>
      </c>
      <c r="F2" s="24"/>
      <c r="G2" s="25" t="s">
        <v>23</v>
      </c>
      <c r="H2" s="27"/>
      <c r="I2" s="7" t="s">
        <v>20</v>
      </c>
      <c r="J2" s="7" t="s">
        <v>21</v>
      </c>
    </row>
    <row r="3" spans="1:10" x14ac:dyDescent="0.25">
      <c r="A3" s="7" t="s">
        <v>0</v>
      </c>
      <c r="B3" s="7" t="s">
        <v>1</v>
      </c>
      <c r="C3" s="7" t="s">
        <v>15</v>
      </c>
      <c r="D3" s="7" t="s">
        <v>16</v>
      </c>
      <c r="E3" s="7" t="s">
        <v>15</v>
      </c>
      <c r="F3" s="7" t="s">
        <v>16</v>
      </c>
      <c r="G3" s="8" t="s">
        <v>24</v>
      </c>
      <c r="H3" s="8" t="s">
        <v>25</v>
      </c>
      <c r="I3" s="8" t="s">
        <v>19</v>
      </c>
      <c r="J3" s="8" t="s">
        <v>19</v>
      </c>
    </row>
    <row r="4" spans="1:10" x14ac:dyDescent="0.25">
      <c r="A4" s="2" t="s">
        <v>2</v>
      </c>
      <c r="B4" s="17">
        <v>1.6000000000000001E-3</v>
      </c>
      <c r="C4" s="17">
        <v>1.2642104867453908E-4</v>
      </c>
      <c r="D4" s="17">
        <v>3.3667947998808549E-3</v>
      </c>
      <c r="E4" s="17">
        <v>9.9839711797947848E-7</v>
      </c>
      <c r="F4" s="17">
        <v>6.5561144508087619E-4</v>
      </c>
      <c r="G4" s="6">
        <f>E4</f>
        <v>9.9839711797947848E-7</v>
      </c>
      <c r="H4" s="6">
        <f>($I$17*D4+(1-$I$17)*$J$17*F4)/($I$17+(1-$I$17)*$J$17)</f>
        <v>2.8603224949908766E-3</v>
      </c>
      <c r="I4" s="6">
        <f t="shared" ref="I4:I16" si="0">D4/C4</f>
        <v>26.631599999999999</v>
      </c>
      <c r="J4" s="6">
        <f t="shared" ref="J4:J16" si="1">F4/E4</f>
        <v>656.66399999999999</v>
      </c>
    </row>
    <row r="5" spans="1:10" x14ac:dyDescent="0.25">
      <c r="A5" s="2" t="s">
        <v>3</v>
      </c>
      <c r="B5" s="17">
        <v>9.1000000000000004E-3</v>
      </c>
      <c r="C5" s="17">
        <v>3.1840137604520298E-3</v>
      </c>
      <c r="D5" s="17">
        <v>1.619316166249412E-2</v>
      </c>
      <c r="E5" s="17">
        <v>2.4085285028604424E-4</v>
      </c>
      <c r="F5" s="17">
        <v>1.5601965935829375E-2</v>
      </c>
      <c r="G5" s="6">
        <f t="shared" ref="G5:G16" si="2">E5</f>
        <v>2.4085285028604424E-4</v>
      </c>
      <c r="H5" s="6">
        <f t="shared" ref="H5:H16" si="3">($I$17*D5+(1-$I$17)*$J$17*F5)/($I$17+(1-$I$17)*$J$17)</f>
        <v>1.6082721229981549E-2</v>
      </c>
      <c r="I5" s="6">
        <f t="shared" si="0"/>
        <v>5.0857700000000001</v>
      </c>
      <c r="J5" s="6">
        <f t="shared" si="1"/>
        <v>64.778000000000006</v>
      </c>
    </row>
    <row r="6" spans="1:10" x14ac:dyDescent="0.25">
      <c r="A6" s="2" t="s">
        <v>4</v>
      </c>
      <c r="B6" s="17">
        <v>0.36459999999999998</v>
      </c>
      <c r="C6" s="17">
        <v>6.5512624446555118E-2</v>
      </c>
      <c r="D6" s="17">
        <v>0.72320041252796652</v>
      </c>
      <c r="E6" s="17">
        <v>1.641377322987311E-3</v>
      </c>
      <c r="F6" s="17">
        <v>0.3350018288670642</v>
      </c>
      <c r="G6" s="6">
        <f t="shared" si="2"/>
        <v>1.641377322987311E-3</v>
      </c>
      <c r="H6" s="6">
        <f t="shared" si="3"/>
        <v>0.65068158746448512</v>
      </c>
      <c r="I6" s="6">
        <f t="shared" si="0"/>
        <v>11.039099999999999</v>
      </c>
      <c r="J6" s="6">
        <f t="shared" si="1"/>
        <v>204.09799999999998</v>
      </c>
    </row>
    <row r="7" spans="1:10" x14ac:dyDescent="0.25">
      <c r="A7" s="2" t="s">
        <v>5</v>
      </c>
      <c r="B7" s="17">
        <v>9.6699999999999994E-2</v>
      </c>
      <c r="C7" s="17">
        <v>5.708602566327451E-2</v>
      </c>
      <c r="D7" s="17">
        <v>0.14419644652414823</v>
      </c>
      <c r="E7" s="17">
        <v>9.8350864815226167E-3</v>
      </c>
      <c r="F7" s="17">
        <v>0.25644988000570224</v>
      </c>
      <c r="G7" s="6">
        <f t="shared" si="2"/>
        <v>9.8350864815226167E-3</v>
      </c>
      <c r="H7" s="6">
        <f t="shared" si="3"/>
        <v>0.16516635071250252</v>
      </c>
      <c r="I7" s="6">
        <f t="shared" si="0"/>
        <v>2.5259499999999995</v>
      </c>
      <c r="J7" s="6">
        <f t="shared" si="1"/>
        <v>26.074999999999999</v>
      </c>
    </row>
    <row r="8" spans="1:10" x14ac:dyDescent="0.25">
      <c r="A8" s="2" t="s">
        <v>6</v>
      </c>
      <c r="B8" s="17">
        <v>6.9500000000000006E-2</v>
      </c>
      <c r="C8" s="17">
        <v>7.0382039114992578E-2</v>
      </c>
      <c r="D8" s="17">
        <v>6.8442450881061614E-2</v>
      </c>
      <c r="E8" s="17">
        <v>3.3385869320499681E-2</v>
      </c>
      <c r="F8" s="17">
        <v>0.22647838627470088</v>
      </c>
      <c r="G8" s="6">
        <f t="shared" si="2"/>
        <v>3.3385869320499681E-2</v>
      </c>
      <c r="H8" s="6">
        <f t="shared" si="3"/>
        <v>9.7964919109760698E-2</v>
      </c>
      <c r="I8" s="6">
        <f t="shared" si="0"/>
        <v>0.97244200000000003</v>
      </c>
      <c r="J8" s="6">
        <f t="shared" si="1"/>
        <v>6.7836600000000002</v>
      </c>
    </row>
    <row r="9" spans="1:10" x14ac:dyDescent="0.25">
      <c r="A9" s="2" t="s">
        <v>7</v>
      </c>
      <c r="B9" s="17">
        <v>1.44E-2</v>
      </c>
      <c r="C9" s="17">
        <v>1.8703575482640525E-2</v>
      </c>
      <c r="D9" s="17">
        <v>9.2400899885379337E-3</v>
      </c>
      <c r="E9" s="17">
        <v>1.4306539149650454E-2</v>
      </c>
      <c r="F9" s="17">
        <v>3.7255801664996244E-2</v>
      </c>
      <c r="G9" s="6">
        <f t="shared" si="2"/>
        <v>1.4306539149650454E-2</v>
      </c>
      <c r="H9" s="6">
        <f t="shared" si="3"/>
        <v>1.4473665224527733E-2</v>
      </c>
      <c r="I9" s="6">
        <f t="shared" si="0"/>
        <v>0.49402800000000002</v>
      </c>
      <c r="J9" s="6">
        <f t="shared" si="1"/>
        <v>2.6041099999999999</v>
      </c>
    </row>
    <row r="10" spans="1:10" x14ac:dyDescent="0.25">
      <c r="A10" s="2" t="s">
        <v>8</v>
      </c>
      <c r="B10" s="17">
        <v>3.9300000000000002E-2</v>
      </c>
      <c r="C10" s="17">
        <v>5.4835993847342487E-2</v>
      </c>
      <c r="D10" s="17">
        <v>2.0672621320509645E-2</v>
      </c>
      <c r="E10" s="17">
        <v>4.7680919279350392E-2</v>
      </c>
      <c r="F10" s="17">
        <v>8.5025092068130415E-2</v>
      </c>
      <c r="G10" s="6">
        <f t="shared" si="2"/>
        <v>4.7680919279350392E-2</v>
      </c>
      <c r="H10" s="6">
        <f t="shared" si="3"/>
        <v>3.2694214816651836E-2</v>
      </c>
      <c r="I10" s="6">
        <f t="shared" si="0"/>
        <v>0.37698999999999999</v>
      </c>
      <c r="J10" s="6">
        <f t="shared" si="1"/>
        <v>1.78321</v>
      </c>
    </row>
    <row r="11" spans="1:10" x14ac:dyDescent="0.25">
      <c r="A11" s="2" t="s">
        <v>9</v>
      </c>
      <c r="B11" s="17">
        <v>1.44E-2</v>
      </c>
      <c r="C11" s="17">
        <v>2.2856988087067459E-2</v>
      </c>
      <c r="D11" s="17">
        <v>4.2602225815961551E-3</v>
      </c>
      <c r="E11" s="17">
        <v>2.4470594040713479E-2</v>
      </c>
      <c r="F11" s="17">
        <v>1.6048769925067485E-2</v>
      </c>
      <c r="G11" s="6">
        <f t="shared" si="2"/>
        <v>2.4470594040713479E-2</v>
      </c>
      <c r="H11" s="6">
        <f t="shared" si="3"/>
        <v>6.4624243374390537E-3</v>
      </c>
      <c r="I11" s="6">
        <f t="shared" si="0"/>
        <v>0.186386</v>
      </c>
      <c r="J11" s="6">
        <f t="shared" si="1"/>
        <v>0.65583899999999995</v>
      </c>
    </row>
    <row r="12" spans="1:10" x14ac:dyDescent="0.25">
      <c r="A12" s="2" t="s">
        <v>10</v>
      </c>
      <c r="B12" s="17">
        <v>1.41E-2</v>
      </c>
      <c r="C12" s="17">
        <v>2.2957944429837028E-2</v>
      </c>
      <c r="D12" s="17">
        <v>3.4794830998416703E-3</v>
      </c>
      <c r="E12" s="17">
        <v>2.5480095864298429E-2</v>
      </c>
      <c r="F12" s="17">
        <v>1.2316339418021795E-2</v>
      </c>
      <c r="G12" s="6">
        <f t="shared" si="2"/>
        <v>2.5480095864298429E-2</v>
      </c>
      <c r="H12" s="6">
        <f t="shared" si="3"/>
        <v>5.1302836550776148E-3</v>
      </c>
      <c r="I12" s="6">
        <f t="shared" si="0"/>
        <v>0.151559</v>
      </c>
      <c r="J12" s="6">
        <f t="shared" si="1"/>
        <v>0.48337099999999994</v>
      </c>
    </row>
    <row r="13" spans="1:10" x14ac:dyDescent="0.25">
      <c r="A13" s="2" t="s">
        <v>11</v>
      </c>
      <c r="B13" s="17">
        <v>4.3299999999999998E-2</v>
      </c>
      <c r="C13" s="17">
        <v>7.5390362636261629E-2</v>
      </c>
      <c r="D13" s="17">
        <v>4.8242293050943822E-3</v>
      </c>
      <c r="E13" s="17">
        <v>9.024049544708207E-2</v>
      </c>
      <c r="F13" s="17">
        <v>1.2733836312537753E-2</v>
      </c>
      <c r="G13" s="6">
        <f t="shared" si="2"/>
        <v>9.024049544708207E-2</v>
      </c>
      <c r="H13" s="6">
        <f t="shared" si="3"/>
        <v>6.3018117359327106E-3</v>
      </c>
      <c r="I13" s="6">
        <f t="shared" si="0"/>
        <v>6.3990000000000005E-2</v>
      </c>
      <c r="J13" s="6">
        <f t="shared" si="1"/>
        <v>0.14111000000000001</v>
      </c>
    </row>
    <row r="14" spans="1:10" x14ac:dyDescent="0.25">
      <c r="A14" s="2" t="s">
        <v>12</v>
      </c>
      <c r="B14" s="17">
        <v>0.15909999999999999</v>
      </c>
      <c r="C14" s="17">
        <v>0.29002895509088028</v>
      </c>
      <c r="D14" s="17">
        <v>2.1185252033299878E-3</v>
      </c>
      <c r="E14" s="17">
        <v>0.35816533168827186</v>
      </c>
      <c r="F14" s="17">
        <v>2.5440734225550135E-3</v>
      </c>
      <c r="G14" s="6">
        <f t="shared" si="2"/>
        <v>0.35816533168827186</v>
      </c>
      <c r="H14" s="6">
        <f t="shared" si="3"/>
        <v>2.1980212606700954E-3</v>
      </c>
      <c r="I14" s="6">
        <f t="shared" si="0"/>
        <v>7.3045300000000001E-3</v>
      </c>
      <c r="J14" s="6">
        <f t="shared" si="1"/>
        <v>7.1030700000000013E-3</v>
      </c>
    </row>
    <row r="15" spans="1:10" x14ac:dyDescent="0.25">
      <c r="A15" s="2" t="s">
        <v>13</v>
      </c>
      <c r="B15" s="17">
        <v>0.14280000000000001</v>
      </c>
      <c r="C15" s="17">
        <v>0.26189997907638007</v>
      </c>
      <c r="D15" s="17">
        <v>1.2558208756704055E-6</v>
      </c>
      <c r="E15" s="17">
        <v>0.32397250039336606</v>
      </c>
      <c r="F15" s="17">
        <v>6.1047110166623152E-8</v>
      </c>
      <c r="G15" s="6">
        <f t="shared" si="2"/>
        <v>0.32397250039336606</v>
      </c>
      <c r="H15" s="6">
        <f t="shared" si="3"/>
        <v>1.0326268885262116E-6</v>
      </c>
      <c r="I15" s="6">
        <f t="shared" si="0"/>
        <v>4.7950400000000001E-6</v>
      </c>
      <c r="J15" s="6">
        <f t="shared" si="1"/>
        <v>1.8843300000000003E-7</v>
      </c>
    </row>
    <row r="16" spans="1:10" x14ac:dyDescent="0.25">
      <c r="A16" s="2" t="s">
        <v>14</v>
      </c>
      <c r="B16" s="17">
        <v>3.1099999999999999E-2</v>
      </c>
      <c r="C16" s="17">
        <v>5.7038668932517085E-2</v>
      </c>
      <c r="D16" s="17">
        <v>2.8471764216368824E-13</v>
      </c>
      <c r="E16" s="17">
        <v>7.0557321476770588E-2</v>
      </c>
      <c r="F16" s="17">
        <v>2.9670341483482709E-17</v>
      </c>
      <c r="G16" s="6">
        <f t="shared" si="2"/>
        <v>7.0557321476770588E-2</v>
      </c>
      <c r="H16" s="6">
        <f t="shared" si="3"/>
        <v>2.3153548721722475E-13</v>
      </c>
      <c r="I16" s="6">
        <f t="shared" si="0"/>
        <v>4.9916599999999998E-12</v>
      </c>
      <c r="J16" s="6">
        <f t="shared" si="1"/>
        <v>4.2051400000000002E-16</v>
      </c>
    </row>
    <row r="17" spans="1:10" x14ac:dyDescent="0.25">
      <c r="G17" s="1"/>
      <c r="H17" s="5" t="s">
        <v>22</v>
      </c>
      <c r="I17" s="9">
        <f>(B4/C4-1)/(I4-1)</f>
        <v>0.45475585980687627</v>
      </c>
      <c r="J17" s="9">
        <f>(C4/E4-1)/(J4-1)</f>
        <v>0.19159815397335084</v>
      </c>
    </row>
    <row r="18" spans="1:10" x14ac:dyDescent="0.25">
      <c r="A18" s="4" t="s">
        <v>26</v>
      </c>
      <c r="G18" s="1"/>
      <c r="H18" s="5"/>
      <c r="I18" s="9"/>
      <c r="J18" s="9"/>
    </row>
    <row r="19" spans="1:10" x14ac:dyDescent="0.25">
      <c r="A19" s="3"/>
      <c r="B19" s="25" t="s">
        <v>17</v>
      </c>
      <c r="C19" s="26"/>
      <c r="D19" s="27"/>
      <c r="E19" s="25" t="s">
        <v>18</v>
      </c>
      <c r="F19" s="27"/>
      <c r="G19" s="28" t="s">
        <v>23</v>
      </c>
      <c r="H19" s="29"/>
      <c r="I19" s="11" t="s">
        <v>20</v>
      </c>
      <c r="J19" s="11" t="s">
        <v>21</v>
      </c>
    </row>
    <row r="20" spans="1:10" x14ac:dyDescent="0.25">
      <c r="A20" s="7" t="s">
        <v>0</v>
      </c>
      <c r="B20" s="7" t="s">
        <v>1</v>
      </c>
      <c r="C20" s="7" t="s">
        <v>15</v>
      </c>
      <c r="D20" s="7" t="s">
        <v>16</v>
      </c>
      <c r="E20" s="7" t="s">
        <v>15</v>
      </c>
      <c r="F20" s="12" t="s">
        <v>16</v>
      </c>
      <c r="G20" s="7" t="s">
        <v>24</v>
      </c>
      <c r="H20" s="7" t="s">
        <v>25</v>
      </c>
      <c r="I20" s="7" t="s">
        <v>19</v>
      </c>
      <c r="J20" s="7" t="s">
        <v>19</v>
      </c>
    </row>
    <row r="21" spans="1:10" x14ac:dyDescent="0.25">
      <c r="A21" s="2" t="s">
        <v>2</v>
      </c>
      <c r="B21" s="6">
        <f>C21*($I$34*(I21-1)+1)</f>
        <v>2.5731864246044786E-3</v>
      </c>
      <c r="C21" s="6">
        <f>E21*($J$34*(J21-1)+1)</f>
        <v>1.1142017358899447E-4</v>
      </c>
      <c r="D21" s="6">
        <f>C21*I21</f>
        <v>2.967297494952665E-3</v>
      </c>
      <c r="E21" s="6">
        <f t="shared" ref="E21:E33" si="4">G21</f>
        <v>7.2805546652424541E-7</v>
      </c>
      <c r="F21" s="6">
        <f>J21*G21</f>
        <v>4.7808781486967708E-4</v>
      </c>
      <c r="G21" s="17">
        <v>7.2805546652424541E-7</v>
      </c>
      <c r="H21" s="17">
        <v>2.8795353773090654E-3</v>
      </c>
      <c r="I21" s="6">
        <f>I4</f>
        <v>26.631599999999999</v>
      </c>
      <c r="J21" s="6">
        <f>J4</f>
        <v>656.66399999999999</v>
      </c>
    </row>
    <row r="22" spans="1:10" x14ac:dyDescent="0.25">
      <c r="A22" s="2" t="s">
        <v>3</v>
      </c>
      <c r="B22" s="6">
        <f t="shared" ref="B22:B33" si="5">C22*($I$34*(I22-1)+1)</f>
        <v>1.4492108505993917E-2</v>
      </c>
      <c r="C22" s="6">
        <f t="shared" ref="C22:C33" si="6">E22*($J$34*(J22-1)+1)</f>
        <v>3.2048476026528237E-3</v>
      </c>
      <c r="D22" s="6">
        <f t="shared" ref="D22:D33" si="7">C22*I22</f>
        <v>1.6299117792143651E-2</v>
      </c>
      <c r="E22" s="6">
        <f t="shared" si="4"/>
        <v>2.029784666941835E-4</v>
      </c>
      <c r="F22" s="6">
        <f t="shared" ref="F22:F33" si="8">J22*G22</f>
        <v>1.314853911551582E-2</v>
      </c>
      <c r="G22" s="17">
        <v>2.029784666941835E-4</v>
      </c>
      <c r="H22" s="17">
        <v>1.6193481723183904E-2</v>
      </c>
      <c r="I22" s="6">
        <f t="shared" ref="I22:J33" si="9">I5</f>
        <v>5.0857700000000001</v>
      </c>
      <c r="J22" s="6">
        <f t="shared" si="9"/>
        <v>64.778000000000006</v>
      </c>
    </row>
    <row r="23" spans="1:10" x14ac:dyDescent="0.25">
      <c r="A23" s="2" t="s">
        <v>4</v>
      </c>
      <c r="B23" s="6">
        <f t="shared" si="5"/>
        <v>0.58550708741803092</v>
      </c>
      <c r="C23" s="6">
        <f t="shared" si="6"/>
        <v>6.0651028381212564E-2</v>
      </c>
      <c r="D23" s="6">
        <f t="shared" si="7"/>
        <v>0.66953276740304357</v>
      </c>
      <c r="E23" s="6">
        <f t="shared" si="4"/>
        <v>1.2610622890064833E-3</v>
      </c>
      <c r="F23" s="6">
        <f t="shared" si="8"/>
        <v>0.25738029106164523</v>
      </c>
      <c r="G23" s="17">
        <v>1.2610622890064833E-3</v>
      </c>
      <c r="H23" s="17">
        <v>0.65508055081343941</v>
      </c>
      <c r="I23" s="6">
        <f t="shared" si="9"/>
        <v>11.039099999999999</v>
      </c>
      <c r="J23" s="6">
        <f t="shared" si="9"/>
        <v>204.09799999999998</v>
      </c>
    </row>
    <row r="24" spans="1:10" x14ac:dyDescent="0.25">
      <c r="A24" s="2" t="s">
        <v>5</v>
      </c>
      <c r="B24" s="6">
        <f t="shared" si="5"/>
        <v>0.14957240032566382</v>
      </c>
      <c r="C24" s="6">
        <f t="shared" si="6"/>
        <v>6.4599814019124069E-2</v>
      </c>
      <c r="D24" s="6">
        <f t="shared" si="7"/>
        <v>0.16317590022160641</v>
      </c>
      <c r="E24" s="6">
        <f t="shared" si="4"/>
        <v>9.4797685395992363E-3</v>
      </c>
      <c r="F24" s="6">
        <f t="shared" si="8"/>
        <v>0.24718496467005008</v>
      </c>
      <c r="G24" s="17">
        <v>9.4797685395992363E-3</v>
      </c>
      <c r="H24" s="17">
        <v>0.16625046722970466</v>
      </c>
      <c r="I24" s="6">
        <f t="shared" si="9"/>
        <v>2.5259499999999995</v>
      </c>
      <c r="J24" s="6">
        <f t="shared" si="9"/>
        <v>26.074999999999999</v>
      </c>
    </row>
    <row r="25" spans="1:10" x14ac:dyDescent="0.25">
      <c r="A25" s="2" t="s">
        <v>6</v>
      </c>
      <c r="B25" s="6">
        <f t="shared" si="5"/>
        <v>9.1481320949817632E-2</v>
      </c>
      <c r="C25" s="6">
        <f t="shared" si="6"/>
        <v>9.3707338398648157E-2</v>
      </c>
      <c r="D25" s="6">
        <f t="shared" si="7"/>
        <v>9.1124951567058216E-2</v>
      </c>
      <c r="E25" s="6">
        <f t="shared" si="4"/>
        <v>4.0026395861809852E-2</v>
      </c>
      <c r="F25" s="6">
        <f t="shared" si="8"/>
        <v>0.27152546055192506</v>
      </c>
      <c r="G25" s="17">
        <v>4.0026395861809852E-2</v>
      </c>
      <c r="H25" s="17">
        <v>9.7610794704182505E-2</v>
      </c>
      <c r="I25" s="6">
        <f t="shared" si="9"/>
        <v>0.97244200000000003</v>
      </c>
      <c r="J25" s="6">
        <f t="shared" si="9"/>
        <v>6.7836600000000002</v>
      </c>
    </row>
    <row r="26" spans="1:10" x14ac:dyDescent="0.25">
      <c r="A26" s="2" t="s">
        <v>7</v>
      </c>
      <c r="B26" s="6">
        <f t="shared" si="5"/>
        <v>1.4454818497964535E-2</v>
      </c>
      <c r="C26" s="6">
        <f t="shared" si="6"/>
        <v>2.5635831763461719E-2</v>
      </c>
      <c r="D26" s="6">
        <f t="shared" si="7"/>
        <v>1.2664818694439467E-2</v>
      </c>
      <c r="E26" s="6">
        <f t="shared" si="4"/>
        <v>1.8685450702332698E-2</v>
      </c>
      <c r="F26" s="6">
        <f t="shared" si="8"/>
        <v>4.8658969028451599E-2</v>
      </c>
      <c r="G26" s="17">
        <v>1.8685450702332698E-2</v>
      </c>
      <c r="H26" s="17">
        <v>1.3955602296564588E-2</v>
      </c>
      <c r="I26" s="6">
        <f t="shared" si="9"/>
        <v>0.49402800000000002</v>
      </c>
      <c r="J26" s="6">
        <f t="shared" si="9"/>
        <v>2.6041099999999999</v>
      </c>
    </row>
    <row r="27" spans="1:10" x14ac:dyDescent="0.25">
      <c r="A27" s="2" t="s">
        <v>8</v>
      </c>
      <c r="B27" s="6">
        <f t="shared" si="5"/>
        <v>3.4189547255523582E-2</v>
      </c>
      <c r="C27" s="6">
        <f t="shared" si="6"/>
        <v>7.3849036520881067E-2</v>
      </c>
      <c r="D27" s="6">
        <f t="shared" si="7"/>
        <v>2.7840348278006952E-2</v>
      </c>
      <c r="E27" s="6">
        <f t="shared" si="4"/>
        <v>6.2498448694352622E-2</v>
      </c>
      <c r="F27" s="6">
        <f t="shared" si="8"/>
        <v>0.11144785869625654</v>
      </c>
      <c r="G27" s="17">
        <v>6.2498448694352622E-2</v>
      </c>
      <c r="H27" s="17">
        <v>3.0836846543891999E-2</v>
      </c>
      <c r="I27" s="6">
        <f t="shared" si="9"/>
        <v>0.37698999999999999</v>
      </c>
      <c r="J27" s="6">
        <f t="shared" si="9"/>
        <v>1.78321</v>
      </c>
    </row>
    <row r="28" spans="1:10" x14ac:dyDescent="0.25">
      <c r="A28" s="2" t="s">
        <v>9</v>
      </c>
      <c r="B28" s="6">
        <f t="shared" si="5"/>
        <v>8.2632173556991227E-3</v>
      </c>
      <c r="C28" s="6">
        <f t="shared" si="6"/>
        <v>2.7667201615553062E-2</v>
      </c>
      <c r="D28" s="6">
        <f t="shared" si="7"/>
        <v>5.1567790403164726E-3</v>
      </c>
      <c r="E28" s="6">
        <f t="shared" si="4"/>
        <v>3.0066687086731398E-2</v>
      </c>
      <c r="F28" s="6">
        <f t="shared" si="8"/>
        <v>1.971890599227483E-2</v>
      </c>
      <c r="G28" s="17">
        <v>3.0066687086731398E-2</v>
      </c>
      <c r="H28" s="17">
        <v>5.678123777082821E-3</v>
      </c>
      <c r="I28" s="6">
        <f t="shared" si="9"/>
        <v>0.186386</v>
      </c>
      <c r="J28" s="6">
        <f t="shared" si="9"/>
        <v>0.65583899999999995</v>
      </c>
    </row>
    <row r="29" spans="1:10" x14ac:dyDescent="0.25">
      <c r="A29" s="2" t="s">
        <v>10</v>
      </c>
      <c r="B29" s="6">
        <f t="shared" si="5"/>
        <v>7.1653655092540841E-3</v>
      </c>
      <c r="C29" s="6">
        <f t="shared" si="6"/>
        <v>2.6672359318388301E-2</v>
      </c>
      <c r="D29" s="6">
        <f t="shared" si="7"/>
        <v>4.0424361059356127E-3</v>
      </c>
      <c r="E29" s="6">
        <f t="shared" si="4"/>
        <v>3.0302544412217792E-2</v>
      </c>
      <c r="F29" s="6">
        <f t="shared" si="8"/>
        <v>1.4647371195078125E-2</v>
      </c>
      <c r="G29" s="17">
        <v>3.0302544412217792E-2</v>
      </c>
      <c r="H29" s="17">
        <v>4.422001836397447E-3</v>
      </c>
      <c r="I29" s="6">
        <f t="shared" si="9"/>
        <v>0.151559</v>
      </c>
      <c r="J29" s="6">
        <f t="shared" si="9"/>
        <v>0.48337099999999994</v>
      </c>
    </row>
    <row r="30" spans="1:10" x14ac:dyDescent="0.25">
      <c r="A30" s="2" t="s">
        <v>11</v>
      </c>
      <c r="B30" s="6">
        <f t="shared" si="5"/>
        <v>1.4696283622342873E-2</v>
      </c>
      <c r="C30" s="6">
        <f t="shared" si="6"/>
        <v>7.6083717095917755E-2</v>
      </c>
      <c r="D30" s="6">
        <f t="shared" si="7"/>
        <v>4.8685970569677774E-3</v>
      </c>
      <c r="E30" s="6">
        <f t="shared" si="4"/>
        <v>9.500523509491382E-2</v>
      </c>
      <c r="F30" s="6">
        <f t="shared" si="8"/>
        <v>1.340618872424329E-2</v>
      </c>
      <c r="G30" s="17">
        <v>9.500523509491382E-2</v>
      </c>
      <c r="H30" s="17">
        <v>5.1738072533159167E-3</v>
      </c>
      <c r="I30" s="6">
        <f t="shared" si="9"/>
        <v>6.3990000000000005E-2</v>
      </c>
      <c r="J30" s="6">
        <f t="shared" si="9"/>
        <v>0.14111000000000001</v>
      </c>
    </row>
    <row r="31" spans="1:10" x14ac:dyDescent="0.25">
      <c r="A31" s="2" t="s">
        <v>12</v>
      </c>
      <c r="B31" s="6">
        <f t="shared" si="5"/>
        <v>3.7795957578854344E-2</v>
      </c>
      <c r="C31" s="6">
        <f t="shared" si="6"/>
        <v>0.26193259230724197</v>
      </c>
      <c r="D31" s="6">
        <f t="shared" si="7"/>
        <v>1.9132944784860182E-3</v>
      </c>
      <c r="E31" s="6">
        <f t="shared" si="4"/>
        <v>0.34027691880794081</v>
      </c>
      <c r="F31" s="6">
        <f t="shared" si="8"/>
        <v>2.4170107736771205E-3</v>
      </c>
      <c r="G31" s="17">
        <v>0.34027691880794081</v>
      </c>
      <c r="H31" s="17">
        <v>1.931065468004232E-3</v>
      </c>
      <c r="I31" s="6">
        <f t="shared" si="9"/>
        <v>7.3045300000000001E-3</v>
      </c>
      <c r="J31" s="6">
        <f t="shared" si="9"/>
        <v>7.1030700000000013E-3</v>
      </c>
    </row>
    <row r="32" spans="1:10" x14ac:dyDescent="0.25">
      <c r="A32" s="2" t="s">
        <v>13</v>
      </c>
      <c r="B32" s="6">
        <f t="shared" si="5"/>
        <v>3.2399059076000242E-2</v>
      </c>
      <c r="C32" s="6">
        <f t="shared" si="6"/>
        <v>0.23476875869958544</v>
      </c>
      <c r="D32" s="6">
        <f t="shared" si="7"/>
        <v>1.1257255887148602E-6</v>
      </c>
      <c r="E32" s="6">
        <f t="shared" si="4"/>
        <v>0.30564232884493925</v>
      </c>
      <c r="F32" s="6">
        <f t="shared" si="8"/>
        <v>5.7593100951238445E-8</v>
      </c>
      <c r="G32" s="17">
        <v>0.30564232884493925</v>
      </c>
      <c r="H32" s="17">
        <v>1.0873090749181063E-6</v>
      </c>
      <c r="I32" s="6">
        <f t="shared" si="9"/>
        <v>4.7950400000000001E-6</v>
      </c>
      <c r="J32" s="6">
        <f t="shared" si="9"/>
        <v>1.8843300000000003E-7</v>
      </c>
    </row>
    <row r="33" spans="1:11" x14ac:dyDescent="0.25">
      <c r="A33" s="2" t="s">
        <v>14</v>
      </c>
      <c r="B33" s="6">
        <f t="shared" si="5"/>
        <v>7.055923695177815E-3</v>
      </c>
      <c r="C33" s="6">
        <f t="shared" si="6"/>
        <v>5.1129881847520389E-2</v>
      </c>
      <c r="D33" s="6">
        <f t="shared" si="7"/>
        <v>2.5522298602299359E-13</v>
      </c>
      <c r="E33" s="6">
        <f t="shared" si="4"/>
        <v>6.6565317876960503E-2</v>
      </c>
      <c r="F33" s="6">
        <f t="shared" si="8"/>
        <v>2.7991648081712169E-17</v>
      </c>
      <c r="G33" s="17">
        <v>6.6565317876960503E-2</v>
      </c>
      <c r="H33" s="17">
        <v>2.4604658469307487E-13</v>
      </c>
      <c r="I33" s="6">
        <f t="shared" si="9"/>
        <v>4.9916599999999998E-12</v>
      </c>
      <c r="J33" s="6">
        <f t="shared" si="9"/>
        <v>4.2051400000000002E-16</v>
      </c>
    </row>
    <row r="34" spans="1:11" x14ac:dyDescent="0.25">
      <c r="D34" s="13"/>
      <c r="E34" s="13"/>
      <c r="F34" s="13"/>
      <c r="H34" s="5" t="s">
        <v>22</v>
      </c>
      <c r="I34" s="21">
        <f>J45</f>
        <v>0.86199999999999999</v>
      </c>
      <c r="J34" s="21">
        <f>J41</f>
        <v>0.2318840579710145</v>
      </c>
    </row>
    <row r="35" spans="1:11" x14ac:dyDescent="0.25">
      <c r="B35" s="10"/>
      <c r="D35" s="13"/>
      <c r="E35" s="13"/>
      <c r="F35" s="14"/>
      <c r="J35" s="22" t="s">
        <v>39</v>
      </c>
      <c r="K35" s="22" t="s">
        <v>40</v>
      </c>
    </row>
    <row r="36" spans="1:11" x14ac:dyDescent="0.25">
      <c r="B36" s="15"/>
      <c r="C36" s="23"/>
      <c r="D36" s="23"/>
      <c r="E36" s="13"/>
      <c r="F36" s="14"/>
      <c r="H36" t="s">
        <v>28</v>
      </c>
      <c r="I36" t="s">
        <v>29</v>
      </c>
      <c r="J36" s="18">
        <v>10600000</v>
      </c>
      <c r="K36" s="21">
        <f>K39-K40</f>
        <v>0.44077636946733434</v>
      </c>
    </row>
    <row r="37" spans="1:11" x14ac:dyDescent="0.25">
      <c r="B37" s="16"/>
      <c r="C37" s="16"/>
      <c r="D37" s="16"/>
      <c r="E37" s="13"/>
      <c r="F37" s="14"/>
      <c r="H37" t="s">
        <v>30</v>
      </c>
      <c r="I37" t="s">
        <v>29</v>
      </c>
      <c r="J37" s="18">
        <v>89400000</v>
      </c>
      <c r="K37" s="21">
        <f>K47-K36</f>
        <v>0.55922363053266566</v>
      </c>
    </row>
    <row r="38" spans="1:11" x14ac:dyDescent="0.25">
      <c r="B38" s="14"/>
      <c r="C38" s="13"/>
      <c r="D38" s="13"/>
      <c r="E38" s="13"/>
      <c r="F38" s="14"/>
      <c r="J38" s="19"/>
    </row>
    <row r="39" spans="1:11" x14ac:dyDescent="0.25">
      <c r="B39" s="14"/>
      <c r="C39" s="13"/>
      <c r="D39" s="13"/>
      <c r="E39" s="13"/>
      <c r="F39" s="14"/>
      <c r="H39" t="s">
        <v>31</v>
      </c>
      <c r="I39" t="s">
        <v>29</v>
      </c>
      <c r="J39" s="18">
        <v>13800000</v>
      </c>
      <c r="K39" s="21">
        <f>K44</f>
        <v>0.54524414019312373</v>
      </c>
    </row>
    <row r="40" spans="1:11" x14ac:dyDescent="0.25">
      <c r="B40" s="14"/>
      <c r="C40" s="13"/>
      <c r="D40" s="13"/>
      <c r="E40" s="13"/>
      <c r="F40" s="14"/>
      <c r="H40" t="s">
        <v>32</v>
      </c>
      <c r="I40" t="s">
        <v>29</v>
      </c>
      <c r="J40" s="20">
        <f>J39-J36</f>
        <v>3200000</v>
      </c>
      <c r="K40" s="21">
        <f>K44*K41</f>
        <v>0.10446777072578942</v>
      </c>
    </row>
    <row r="41" spans="1:11" x14ac:dyDescent="0.25">
      <c r="B41" s="14"/>
      <c r="C41" s="13"/>
      <c r="D41" s="13"/>
      <c r="E41" s="13"/>
      <c r="F41" s="14"/>
      <c r="H41" t="s">
        <v>33</v>
      </c>
      <c r="J41" s="20">
        <f>J40/J39</f>
        <v>0.2318840579710145</v>
      </c>
      <c r="K41" s="21">
        <f>J17</f>
        <v>0.19159815397335084</v>
      </c>
    </row>
    <row r="42" spans="1:11" x14ac:dyDescent="0.25">
      <c r="B42" s="14"/>
      <c r="C42" s="13"/>
      <c r="D42" s="13"/>
      <c r="E42" s="13"/>
      <c r="F42" s="14"/>
    </row>
    <row r="43" spans="1:11" x14ac:dyDescent="0.25">
      <c r="B43" s="14"/>
      <c r="C43" s="13"/>
      <c r="D43" s="13"/>
      <c r="E43" s="13"/>
      <c r="F43" s="14"/>
      <c r="H43" t="s">
        <v>34</v>
      </c>
      <c r="I43" t="s">
        <v>29</v>
      </c>
      <c r="J43" s="20">
        <f>J37-J40</f>
        <v>86200000</v>
      </c>
      <c r="K43" s="21">
        <f>K47-K44</f>
        <v>0.45475585980687627</v>
      </c>
    </row>
    <row r="44" spans="1:11" x14ac:dyDescent="0.25">
      <c r="B44" s="14"/>
      <c r="C44" s="13"/>
      <c r="D44" s="13"/>
      <c r="E44" s="13"/>
      <c r="F44" s="14"/>
      <c r="H44" t="s">
        <v>35</v>
      </c>
      <c r="I44" t="s">
        <v>29</v>
      </c>
      <c r="J44" s="20">
        <f>J39</f>
        <v>13800000</v>
      </c>
      <c r="K44" s="21">
        <f>K47*(1-K45)</f>
        <v>0.54524414019312373</v>
      </c>
    </row>
    <row r="45" spans="1:11" x14ac:dyDescent="0.25">
      <c r="B45" s="14"/>
      <c r="C45" s="13"/>
      <c r="D45" s="13"/>
      <c r="E45" s="13"/>
      <c r="F45" s="14"/>
      <c r="H45" t="s">
        <v>37</v>
      </c>
      <c r="J45" s="20">
        <f>J43/J47</f>
        <v>0.86199999999999999</v>
      </c>
      <c r="K45" s="21">
        <f>I17</f>
        <v>0.45475585980687627</v>
      </c>
    </row>
    <row r="46" spans="1:11" x14ac:dyDescent="0.25">
      <c r="B46" s="14"/>
      <c r="C46" s="13"/>
      <c r="D46" s="13"/>
      <c r="E46" s="13"/>
      <c r="F46" s="14"/>
    </row>
    <row r="47" spans="1:11" x14ac:dyDescent="0.25">
      <c r="B47" s="14"/>
      <c r="C47" s="13"/>
      <c r="D47" s="13"/>
      <c r="E47" s="13"/>
      <c r="F47" s="14"/>
      <c r="H47" t="s">
        <v>36</v>
      </c>
      <c r="I47" t="s">
        <v>29</v>
      </c>
      <c r="J47" s="20">
        <f>J43+J44</f>
        <v>100000000</v>
      </c>
      <c r="K47" s="19">
        <v>1</v>
      </c>
    </row>
    <row r="48" spans="1:11" x14ac:dyDescent="0.25">
      <c r="B48" s="14"/>
      <c r="C48" s="13"/>
      <c r="D48" s="13"/>
      <c r="E48" s="13"/>
      <c r="F48" s="14"/>
    </row>
    <row r="49" spans="2:11" x14ac:dyDescent="0.25">
      <c r="B49" s="14"/>
      <c r="C49" s="13"/>
      <c r="D49" s="13"/>
      <c r="H49" t="s">
        <v>38</v>
      </c>
      <c r="J49" s="20">
        <f>J37/J36</f>
        <v>8.433962264150944</v>
      </c>
      <c r="K49" s="20">
        <f>K37/K36</f>
        <v>1.2687241632496575</v>
      </c>
    </row>
    <row r="50" spans="2:11" x14ac:dyDescent="0.25">
      <c r="B50" s="14"/>
      <c r="C50" s="13"/>
      <c r="D50" s="13"/>
    </row>
  </sheetData>
  <mergeCells count="7">
    <mergeCell ref="C36:D36"/>
    <mergeCell ref="E2:F2"/>
    <mergeCell ref="B2:D2"/>
    <mergeCell ref="G2:H2"/>
    <mergeCell ref="B19:D19"/>
    <mergeCell ref="E19:F19"/>
    <mergeCell ref="G19:H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Milan Stanko</cp:lastModifiedBy>
  <dcterms:created xsi:type="dcterms:W3CDTF">2020-06-16T08:55:13Z</dcterms:created>
  <dcterms:modified xsi:type="dcterms:W3CDTF">2020-06-18T15:18:45Z</dcterms:modified>
</cp:coreProperties>
</file>