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VT- 2016-Course\Class-Problem\Project\"/>
    </mc:Choice>
  </mc:AlternateContent>
  <bookViews>
    <workbookView xWindow="0" yWindow="0" windowWidth="19200" windowHeight="7310" firstSheet="6" activeTab="6"/>
  </bookViews>
  <sheets>
    <sheet name="Ackerman State" sheetId="1" r:id="rId1"/>
    <sheet name="MW-SG (Ackerman State)" sheetId="2" r:id="rId2"/>
    <sheet name="Rush" sheetId="3" r:id="rId3"/>
    <sheet name="Mw-SG (Rush)" sheetId="4" r:id="rId4"/>
    <sheet name="Dynamite State " sheetId="5" r:id="rId5"/>
    <sheet name="MW-SG (Dynamite State)" sheetId="6" r:id="rId6"/>
    <sheet name="All Three Sample" sheetId="7" r:id="rId7"/>
    <sheet name="MW-SG (All Three Sample)" sheetId="8" r:id="rId8"/>
  </sheets>
  <definedNames>
    <definedName name="solver_adj" localSheetId="0" hidden="1">'Ackerman State'!$K$2:$K$5</definedName>
    <definedName name="solver_adj" localSheetId="6" hidden="1">'All Three Sample'!$H$1:$H$4</definedName>
    <definedName name="solver_adj" localSheetId="4" hidden="1">'Dynamite State '!$I$1:$I$4</definedName>
    <definedName name="solver_adj" localSheetId="2" hidden="1">Rush!$J$1:$J$4</definedName>
    <definedName name="solver_cvg" localSheetId="0" hidden="1">0.0001</definedName>
    <definedName name="solver_cvg" localSheetId="6" hidden="1">0.0001</definedName>
    <definedName name="solver_cvg" localSheetId="4" hidden="1">0.0001</definedName>
    <definedName name="solver_cvg" localSheetId="2" hidden="1">0.0001</definedName>
    <definedName name="solver_drv" localSheetId="0" hidden="1">1</definedName>
    <definedName name="solver_drv" localSheetId="6" hidden="1">1</definedName>
    <definedName name="solver_drv" localSheetId="4" hidden="1">1</definedName>
    <definedName name="solver_drv" localSheetId="2" hidden="1">1</definedName>
    <definedName name="solver_eng" localSheetId="0" hidden="1">1</definedName>
    <definedName name="solver_eng" localSheetId="6" hidden="1">1</definedName>
    <definedName name="solver_eng" localSheetId="4" hidden="1">1</definedName>
    <definedName name="solver_eng" localSheetId="2" hidden="1">1</definedName>
    <definedName name="solver_est" localSheetId="0" hidden="1">1</definedName>
    <definedName name="solver_est" localSheetId="6" hidden="1">1</definedName>
    <definedName name="solver_est" localSheetId="4" hidden="1">1</definedName>
    <definedName name="solver_est" localSheetId="2" hidden="1">1</definedName>
    <definedName name="solver_itr" localSheetId="0" hidden="1">2147483647</definedName>
    <definedName name="solver_itr" localSheetId="6" hidden="1">2147483647</definedName>
    <definedName name="solver_itr" localSheetId="4" hidden="1">2147483647</definedName>
    <definedName name="solver_itr" localSheetId="2" hidden="1">2147483647</definedName>
    <definedName name="solver_mip" localSheetId="0" hidden="1">2147483647</definedName>
    <definedName name="solver_mip" localSheetId="6" hidden="1">2147483647</definedName>
    <definedName name="solver_mip" localSheetId="4" hidden="1">2147483647</definedName>
    <definedName name="solver_mip" localSheetId="2" hidden="1">2147483647</definedName>
    <definedName name="solver_mni" localSheetId="0" hidden="1">30</definedName>
    <definedName name="solver_mni" localSheetId="6" hidden="1">30</definedName>
    <definedName name="solver_mni" localSheetId="4" hidden="1">30</definedName>
    <definedName name="solver_mni" localSheetId="2" hidden="1">30</definedName>
    <definedName name="solver_mrt" localSheetId="0" hidden="1">0.075</definedName>
    <definedName name="solver_mrt" localSheetId="6" hidden="1">0.075</definedName>
    <definedName name="solver_mrt" localSheetId="4" hidden="1">0.075</definedName>
    <definedName name="solver_mrt" localSheetId="2" hidden="1">0.075</definedName>
    <definedName name="solver_msl" localSheetId="0" hidden="1">2</definedName>
    <definedName name="solver_msl" localSheetId="6" hidden="1">2</definedName>
    <definedName name="solver_msl" localSheetId="4" hidden="1">2</definedName>
    <definedName name="solver_msl" localSheetId="2" hidden="1">2</definedName>
    <definedName name="solver_neg" localSheetId="0" hidden="1">1</definedName>
    <definedName name="solver_neg" localSheetId="6" hidden="1">1</definedName>
    <definedName name="solver_neg" localSheetId="4" hidden="1">1</definedName>
    <definedName name="solver_neg" localSheetId="2" hidden="1">1</definedName>
    <definedName name="solver_nod" localSheetId="0" hidden="1">2147483647</definedName>
    <definedName name="solver_nod" localSheetId="6" hidden="1">2147483647</definedName>
    <definedName name="solver_nod" localSheetId="4" hidden="1">2147483647</definedName>
    <definedName name="solver_nod" localSheetId="2" hidden="1">2147483647</definedName>
    <definedName name="solver_num" localSheetId="0" hidden="1">0</definedName>
    <definedName name="solver_num" localSheetId="6" hidden="1">0</definedName>
    <definedName name="solver_num" localSheetId="4" hidden="1">0</definedName>
    <definedName name="solver_num" localSheetId="2" hidden="1">0</definedName>
    <definedName name="solver_nwt" localSheetId="0" hidden="1">1</definedName>
    <definedName name="solver_nwt" localSheetId="6" hidden="1">1</definedName>
    <definedName name="solver_nwt" localSheetId="4" hidden="1">1</definedName>
    <definedName name="solver_nwt" localSheetId="2" hidden="1">1</definedName>
    <definedName name="solver_opt" localSheetId="0" hidden="1">'Ackerman State'!$N$17</definedName>
    <definedName name="solver_opt" localSheetId="6" hidden="1">'All Three Sample'!$H$59</definedName>
    <definedName name="solver_opt" localSheetId="4" hidden="1">'Dynamite State '!$N$37</definedName>
    <definedName name="solver_opt" localSheetId="2" hidden="1">Rush!$O$25</definedName>
    <definedName name="solver_pre" localSheetId="0" hidden="1">0.000001</definedName>
    <definedName name="solver_pre" localSheetId="6" hidden="1">0.000001</definedName>
    <definedName name="solver_pre" localSheetId="4" hidden="1">0.000001</definedName>
    <definedName name="solver_pre" localSheetId="2" hidden="1">0.000001</definedName>
    <definedName name="solver_rbv" localSheetId="0" hidden="1">1</definedName>
    <definedName name="solver_rbv" localSheetId="6" hidden="1">1</definedName>
    <definedName name="solver_rbv" localSheetId="4" hidden="1">1</definedName>
    <definedName name="solver_rbv" localSheetId="2" hidden="1">1</definedName>
    <definedName name="solver_rlx" localSheetId="0" hidden="1">2</definedName>
    <definedName name="solver_rlx" localSheetId="6" hidden="1">2</definedName>
    <definedName name="solver_rlx" localSheetId="4" hidden="1">2</definedName>
    <definedName name="solver_rlx" localSheetId="2" hidden="1">2</definedName>
    <definedName name="solver_rsd" localSheetId="0" hidden="1">0</definedName>
    <definedName name="solver_rsd" localSheetId="6" hidden="1">0</definedName>
    <definedName name="solver_rsd" localSheetId="4" hidden="1">0</definedName>
    <definedName name="solver_rsd" localSheetId="2" hidden="1">0</definedName>
    <definedName name="solver_scl" localSheetId="0" hidden="1">1</definedName>
    <definedName name="solver_scl" localSheetId="6" hidden="1">1</definedName>
    <definedName name="solver_scl" localSheetId="4" hidden="1">1</definedName>
    <definedName name="solver_scl" localSheetId="2" hidden="1">1</definedName>
    <definedName name="solver_sho" localSheetId="0" hidden="1">2</definedName>
    <definedName name="solver_sho" localSheetId="6" hidden="1">2</definedName>
    <definedName name="solver_sho" localSheetId="4" hidden="1">2</definedName>
    <definedName name="solver_sho" localSheetId="2" hidden="1">2</definedName>
    <definedName name="solver_ssz" localSheetId="0" hidden="1">100</definedName>
    <definedName name="solver_ssz" localSheetId="6" hidden="1">100</definedName>
    <definedName name="solver_ssz" localSheetId="4" hidden="1">100</definedName>
    <definedName name="solver_ssz" localSheetId="2" hidden="1">100</definedName>
    <definedName name="solver_tim" localSheetId="0" hidden="1">2147483647</definedName>
    <definedName name="solver_tim" localSheetId="6" hidden="1">2147483647</definedName>
    <definedName name="solver_tim" localSheetId="4" hidden="1">2147483647</definedName>
    <definedName name="solver_tim" localSheetId="2" hidden="1">2147483647</definedName>
    <definedName name="solver_tol" localSheetId="0" hidden="1">0.01</definedName>
    <definedName name="solver_tol" localSheetId="6" hidden="1">0.01</definedName>
    <definedName name="solver_tol" localSheetId="4" hidden="1">0.01</definedName>
    <definedName name="solver_tol" localSheetId="2" hidden="1">0.01</definedName>
    <definedName name="solver_typ" localSheetId="0" hidden="1">2</definedName>
    <definedName name="solver_typ" localSheetId="6" hidden="1">2</definedName>
    <definedName name="solver_typ" localSheetId="4" hidden="1">2</definedName>
    <definedName name="solver_typ" localSheetId="2" hidden="1">2</definedName>
    <definedName name="solver_val" localSheetId="0" hidden="1">0</definedName>
    <definedName name="solver_val" localSheetId="6" hidden="1">0</definedName>
    <definedName name="solver_val" localSheetId="4" hidden="1">0</definedName>
    <definedName name="solver_val" localSheetId="2" hidden="1">0</definedName>
    <definedName name="solver_ver" localSheetId="0" hidden="1">3</definedName>
    <definedName name="solver_ver" localSheetId="6" hidden="1">3</definedName>
    <definedName name="solver_ver" localSheetId="4" hidden="1">3</definedName>
    <definedName name="solver_ver" localSheetId="2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7" l="1"/>
  <c r="E7" i="7" s="1"/>
  <c r="F7" i="7" s="1"/>
  <c r="H7" i="7" s="1"/>
  <c r="D8" i="7"/>
  <c r="E8" i="7" s="1"/>
  <c r="F8" i="7" s="1"/>
  <c r="H8" i="7" s="1"/>
  <c r="D9" i="7"/>
  <c r="E9" i="7" s="1"/>
  <c r="F9" i="7" s="1"/>
  <c r="H9" i="7" s="1"/>
  <c r="D10" i="7"/>
  <c r="E10" i="7" s="1"/>
  <c r="F10" i="7" s="1"/>
  <c r="H10" i="7" s="1"/>
  <c r="D11" i="7"/>
  <c r="E11" i="7" s="1"/>
  <c r="F11" i="7" s="1"/>
  <c r="H11" i="7" s="1"/>
  <c r="D12" i="7"/>
  <c r="E12" i="7" s="1"/>
  <c r="F12" i="7" s="1"/>
  <c r="H12" i="7" s="1"/>
  <c r="D13" i="7"/>
  <c r="E13" i="7" s="1"/>
  <c r="F13" i="7" s="1"/>
  <c r="H13" i="7" s="1"/>
  <c r="D14" i="7"/>
  <c r="E14" i="7" s="1"/>
  <c r="F14" i="7" s="1"/>
  <c r="H14" i="7" s="1"/>
  <c r="D15" i="7"/>
  <c r="E15" i="7" s="1"/>
  <c r="F15" i="7" s="1"/>
  <c r="H15" i="7" s="1"/>
  <c r="D16" i="7"/>
  <c r="E16" i="7" s="1"/>
  <c r="F16" i="7" s="1"/>
  <c r="H16" i="7" s="1"/>
  <c r="D17" i="7"/>
  <c r="E17" i="7" s="1"/>
  <c r="F17" i="7" s="1"/>
  <c r="H17" i="7" s="1"/>
  <c r="D18" i="7"/>
  <c r="E18" i="7" s="1"/>
  <c r="F18" i="7" s="1"/>
  <c r="H18" i="7" s="1"/>
  <c r="D19" i="7"/>
  <c r="E19" i="7" s="1"/>
  <c r="F19" i="7" s="1"/>
  <c r="H19" i="7" s="1"/>
  <c r="D20" i="7"/>
  <c r="E20" i="7" s="1"/>
  <c r="F20" i="7" s="1"/>
  <c r="H20" i="7" s="1"/>
  <c r="D21" i="7"/>
  <c r="E21" i="7" s="1"/>
  <c r="F21" i="7" s="1"/>
  <c r="H21" i="7" s="1"/>
  <c r="D22" i="7"/>
  <c r="E22" i="7" s="1"/>
  <c r="F22" i="7" s="1"/>
  <c r="H22" i="7" s="1"/>
  <c r="D23" i="7"/>
  <c r="E23" i="7" s="1"/>
  <c r="F23" i="7" s="1"/>
  <c r="H23" i="7" s="1"/>
  <c r="D24" i="7"/>
  <c r="E24" i="7" s="1"/>
  <c r="F24" i="7" s="1"/>
  <c r="H24" i="7" s="1"/>
  <c r="D25" i="7"/>
  <c r="E25" i="7" s="1"/>
  <c r="F25" i="7" s="1"/>
  <c r="H25" i="7" s="1"/>
  <c r="D26" i="7"/>
  <c r="E26" i="7" s="1"/>
  <c r="F26" i="7" s="1"/>
  <c r="H26" i="7" s="1"/>
  <c r="D27" i="7"/>
  <c r="E27" i="7" s="1"/>
  <c r="F27" i="7" s="1"/>
  <c r="H27" i="7" s="1"/>
  <c r="D28" i="7"/>
  <c r="E28" i="7" s="1"/>
  <c r="F28" i="7" s="1"/>
  <c r="H28" i="7" s="1"/>
  <c r="D29" i="7"/>
  <c r="E29" i="7" s="1"/>
  <c r="F29" i="7" s="1"/>
  <c r="H29" i="7" s="1"/>
  <c r="D30" i="7"/>
  <c r="E30" i="7" s="1"/>
  <c r="F30" i="7" s="1"/>
  <c r="H30" i="7" s="1"/>
  <c r="D31" i="7"/>
  <c r="E31" i="7" s="1"/>
  <c r="F31" i="7" s="1"/>
  <c r="H31" i="7" s="1"/>
  <c r="D32" i="7"/>
  <c r="E32" i="7" s="1"/>
  <c r="F32" i="7" s="1"/>
  <c r="H32" i="7" s="1"/>
  <c r="D33" i="7"/>
  <c r="E33" i="7" s="1"/>
  <c r="F33" i="7" s="1"/>
  <c r="H33" i="7" s="1"/>
  <c r="D34" i="7"/>
  <c r="E34" i="7" s="1"/>
  <c r="F34" i="7" s="1"/>
  <c r="H34" i="7" s="1"/>
  <c r="D35" i="7"/>
  <c r="E35" i="7" s="1"/>
  <c r="F35" i="7" s="1"/>
  <c r="H35" i="7" s="1"/>
  <c r="D36" i="7"/>
  <c r="E36" i="7" s="1"/>
  <c r="F36" i="7" s="1"/>
  <c r="H36" i="7" s="1"/>
  <c r="D37" i="7"/>
  <c r="E37" i="7" s="1"/>
  <c r="F37" i="7" s="1"/>
  <c r="H37" i="7" s="1"/>
  <c r="D38" i="7"/>
  <c r="E38" i="7" s="1"/>
  <c r="F38" i="7" s="1"/>
  <c r="H38" i="7" s="1"/>
  <c r="D39" i="7"/>
  <c r="E39" i="7" s="1"/>
  <c r="F39" i="7" s="1"/>
  <c r="H39" i="7" s="1"/>
  <c r="D40" i="7"/>
  <c r="E40" i="7" s="1"/>
  <c r="F40" i="7" s="1"/>
  <c r="H40" i="7" s="1"/>
  <c r="D41" i="7"/>
  <c r="E41" i="7" s="1"/>
  <c r="F41" i="7" s="1"/>
  <c r="H41" i="7" s="1"/>
  <c r="D42" i="7"/>
  <c r="E42" i="7" s="1"/>
  <c r="F42" i="7" s="1"/>
  <c r="H42" i="7" s="1"/>
  <c r="D43" i="7"/>
  <c r="E43" i="7" s="1"/>
  <c r="F43" i="7" s="1"/>
  <c r="H43" i="7" s="1"/>
  <c r="D44" i="7"/>
  <c r="E44" i="7" s="1"/>
  <c r="F44" i="7" s="1"/>
  <c r="H44" i="7" s="1"/>
  <c r="D45" i="7"/>
  <c r="E45" i="7" s="1"/>
  <c r="F45" i="7" s="1"/>
  <c r="H45" i="7" s="1"/>
  <c r="D46" i="7"/>
  <c r="E46" i="7" s="1"/>
  <c r="F46" i="7" s="1"/>
  <c r="H46" i="7" s="1"/>
  <c r="D47" i="7"/>
  <c r="E47" i="7" s="1"/>
  <c r="F47" i="7" s="1"/>
  <c r="H47" i="7" s="1"/>
  <c r="D48" i="7"/>
  <c r="E48" i="7" s="1"/>
  <c r="F48" i="7" s="1"/>
  <c r="H48" i="7" s="1"/>
  <c r="D49" i="7"/>
  <c r="E49" i="7" s="1"/>
  <c r="F49" i="7" s="1"/>
  <c r="H49" i="7" s="1"/>
  <c r="D50" i="7"/>
  <c r="E50" i="7" s="1"/>
  <c r="F50" i="7" s="1"/>
  <c r="H50" i="7" s="1"/>
  <c r="D51" i="7"/>
  <c r="E51" i="7" s="1"/>
  <c r="F51" i="7" s="1"/>
  <c r="H51" i="7" s="1"/>
  <c r="D52" i="7"/>
  <c r="E52" i="7" s="1"/>
  <c r="F52" i="7" s="1"/>
  <c r="H52" i="7" s="1"/>
  <c r="D53" i="7"/>
  <c r="E53" i="7" s="1"/>
  <c r="F53" i="7" s="1"/>
  <c r="H53" i="7" s="1"/>
  <c r="D54" i="7"/>
  <c r="E54" i="7" s="1"/>
  <c r="F54" i="7" s="1"/>
  <c r="H54" i="7" s="1"/>
  <c r="D55" i="7"/>
  <c r="E55" i="7" s="1"/>
  <c r="F55" i="7" s="1"/>
  <c r="H55" i="7" s="1"/>
  <c r="D56" i="7"/>
  <c r="E56" i="7" s="1"/>
  <c r="F56" i="7" s="1"/>
  <c r="H56" i="7" s="1"/>
  <c r="D57" i="7"/>
  <c r="E57" i="7" s="1"/>
  <c r="F57" i="7" s="1"/>
  <c r="H57" i="7" s="1"/>
  <c r="D58" i="7"/>
  <c r="E58" i="7" s="1"/>
  <c r="F58" i="7" s="1"/>
  <c r="H58" i="7" s="1"/>
  <c r="D6" i="7"/>
  <c r="E6" i="7" s="1"/>
  <c r="F6" i="7" s="1"/>
  <c r="H6" i="7" s="1"/>
  <c r="J9" i="5"/>
  <c r="K9" i="5" s="1"/>
  <c r="L9" i="5" s="1"/>
  <c r="N9" i="5" s="1"/>
  <c r="J10" i="5"/>
  <c r="K10" i="5" s="1"/>
  <c r="L10" i="5" s="1"/>
  <c r="N10" i="5" s="1"/>
  <c r="J11" i="5"/>
  <c r="K11" i="5" s="1"/>
  <c r="L11" i="5" s="1"/>
  <c r="N11" i="5" s="1"/>
  <c r="J12" i="5"/>
  <c r="K12" i="5" s="1"/>
  <c r="L12" i="5" s="1"/>
  <c r="N12" i="5" s="1"/>
  <c r="J13" i="5"/>
  <c r="K13" i="5" s="1"/>
  <c r="L13" i="5" s="1"/>
  <c r="N13" i="5" s="1"/>
  <c r="J14" i="5"/>
  <c r="K14" i="5" s="1"/>
  <c r="L14" i="5" s="1"/>
  <c r="N14" i="5" s="1"/>
  <c r="J15" i="5"/>
  <c r="K15" i="5" s="1"/>
  <c r="L15" i="5" s="1"/>
  <c r="N15" i="5" s="1"/>
  <c r="J16" i="5"/>
  <c r="K16" i="5" s="1"/>
  <c r="L16" i="5" s="1"/>
  <c r="N16" i="5" s="1"/>
  <c r="J17" i="5"/>
  <c r="K17" i="5" s="1"/>
  <c r="L17" i="5" s="1"/>
  <c r="N17" i="5" s="1"/>
  <c r="J18" i="5"/>
  <c r="K18" i="5" s="1"/>
  <c r="L18" i="5" s="1"/>
  <c r="N18" i="5" s="1"/>
  <c r="J19" i="5"/>
  <c r="K19" i="5" s="1"/>
  <c r="L19" i="5" s="1"/>
  <c r="N19" i="5" s="1"/>
  <c r="J20" i="5"/>
  <c r="K20" i="5" s="1"/>
  <c r="L20" i="5" s="1"/>
  <c r="N20" i="5" s="1"/>
  <c r="J21" i="5"/>
  <c r="K21" i="5" s="1"/>
  <c r="L21" i="5" s="1"/>
  <c r="N21" i="5" s="1"/>
  <c r="J22" i="5"/>
  <c r="K22" i="5" s="1"/>
  <c r="L22" i="5" s="1"/>
  <c r="N22" i="5" s="1"/>
  <c r="J23" i="5"/>
  <c r="K23" i="5" s="1"/>
  <c r="L23" i="5" s="1"/>
  <c r="N23" i="5" s="1"/>
  <c r="J24" i="5"/>
  <c r="K24" i="5" s="1"/>
  <c r="L24" i="5" s="1"/>
  <c r="N24" i="5" s="1"/>
  <c r="J25" i="5"/>
  <c r="K25" i="5" s="1"/>
  <c r="L25" i="5" s="1"/>
  <c r="N25" i="5" s="1"/>
  <c r="J26" i="5"/>
  <c r="K26" i="5" s="1"/>
  <c r="L26" i="5" s="1"/>
  <c r="N26" i="5" s="1"/>
  <c r="J27" i="5"/>
  <c r="K27" i="5" s="1"/>
  <c r="L27" i="5" s="1"/>
  <c r="N27" i="5" s="1"/>
  <c r="J28" i="5"/>
  <c r="K28" i="5" s="1"/>
  <c r="L28" i="5" s="1"/>
  <c r="N28" i="5" s="1"/>
  <c r="J29" i="5"/>
  <c r="K29" i="5" s="1"/>
  <c r="L29" i="5" s="1"/>
  <c r="N29" i="5" s="1"/>
  <c r="J30" i="5"/>
  <c r="K30" i="5" s="1"/>
  <c r="L30" i="5" s="1"/>
  <c r="N30" i="5" s="1"/>
  <c r="J31" i="5"/>
  <c r="K31" i="5" s="1"/>
  <c r="L31" i="5" s="1"/>
  <c r="N31" i="5" s="1"/>
  <c r="J32" i="5"/>
  <c r="K32" i="5" s="1"/>
  <c r="L32" i="5" s="1"/>
  <c r="N32" i="5" s="1"/>
  <c r="J33" i="5"/>
  <c r="K33" i="5" s="1"/>
  <c r="L33" i="5" s="1"/>
  <c r="N33" i="5" s="1"/>
  <c r="J34" i="5"/>
  <c r="K34" i="5" s="1"/>
  <c r="L34" i="5" s="1"/>
  <c r="N34" i="5" s="1"/>
  <c r="J35" i="5"/>
  <c r="K35" i="5" s="1"/>
  <c r="L35" i="5" s="1"/>
  <c r="N35" i="5" s="1"/>
  <c r="J36" i="5"/>
  <c r="K36" i="5" s="1"/>
  <c r="L36" i="5" s="1"/>
  <c r="N36" i="5" s="1"/>
  <c r="J8" i="5"/>
  <c r="K8" i="5" s="1"/>
  <c r="L8" i="5" s="1"/>
  <c r="N8" i="5" s="1"/>
  <c r="E39" i="5"/>
  <c r="E40" i="5"/>
  <c r="E41" i="5"/>
  <c r="E3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8" i="5"/>
  <c r="K9" i="3"/>
  <c r="L9" i="3" s="1"/>
  <c r="M9" i="3" s="1"/>
  <c r="O9" i="3" s="1"/>
  <c r="K10" i="3"/>
  <c r="L10" i="3" s="1"/>
  <c r="M10" i="3" s="1"/>
  <c r="O10" i="3" s="1"/>
  <c r="K11" i="3"/>
  <c r="L11" i="3" s="1"/>
  <c r="M11" i="3" s="1"/>
  <c r="O11" i="3" s="1"/>
  <c r="K12" i="3"/>
  <c r="L12" i="3" s="1"/>
  <c r="M12" i="3" s="1"/>
  <c r="O12" i="3" s="1"/>
  <c r="K13" i="3"/>
  <c r="L13" i="3" s="1"/>
  <c r="M13" i="3" s="1"/>
  <c r="O13" i="3" s="1"/>
  <c r="K14" i="3"/>
  <c r="L14" i="3" s="1"/>
  <c r="M14" i="3" s="1"/>
  <c r="O14" i="3" s="1"/>
  <c r="K15" i="3"/>
  <c r="L15" i="3" s="1"/>
  <c r="M15" i="3" s="1"/>
  <c r="O15" i="3" s="1"/>
  <c r="K16" i="3"/>
  <c r="L16" i="3" s="1"/>
  <c r="M16" i="3" s="1"/>
  <c r="O16" i="3" s="1"/>
  <c r="K17" i="3"/>
  <c r="L17" i="3" s="1"/>
  <c r="M17" i="3" s="1"/>
  <c r="O17" i="3" s="1"/>
  <c r="K18" i="3"/>
  <c r="L18" i="3" s="1"/>
  <c r="M18" i="3" s="1"/>
  <c r="O18" i="3" s="1"/>
  <c r="K19" i="3"/>
  <c r="L19" i="3" s="1"/>
  <c r="M19" i="3" s="1"/>
  <c r="O19" i="3" s="1"/>
  <c r="K20" i="3"/>
  <c r="L20" i="3" s="1"/>
  <c r="M20" i="3" s="1"/>
  <c r="O20" i="3" s="1"/>
  <c r="K21" i="3"/>
  <c r="L21" i="3" s="1"/>
  <c r="M21" i="3" s="1"/>
  <c r="O21" i="3" s="1"/>
  <c r="K22" i="3"/>
  <c r="L22" i="3" s="1"/>
  <c r="M22" i="3" s="1"/>
  <c r="O22" i="3" s="1"/>
  <c r="K23" i="3"/>
  <c r="L23" i="3" s="1"/>
  <c r="M23" i="3" s="1"/>
  <c r="O23" i="3" s="1"/>
  <c r="K24" i="3"/>
  <c r="L24" i="3" s="1"/>
  <c r="M24" i="3" s="1"/>
  <c r="O24" i="3" s="1"/>
  <c r="K8" i="3"/>
  <c r="L8" i="3" s="1"/>
  <c r="M8" i="3" s="1"/>
  <c r="O8" i="3" s="1"/>
  <c r="E33" i="3"/>
  <c r="E32" i="3"/>
  <c r="E31" i="3"/>
  <c r="H59" i="7" l="1"/>
  <c r="N37" i="5"/>
  <c r="O25" i="3"/>
  <c r="F18" i="3"/>
  <c r="F19" i="3"/>
  <c r="F20" i="3"/>
  <c r="F21" i="3"/>
  <c r="F22" i="3"/>
  <c r="F23" i="3"/>
  <c r="F24" i="3"/>
  <c r="F25" i="3"/>
  <c r="F17" i="3"/>
  <c r="E9" i="3"/>
  <c r="E10" i="3"/>
  <c r="E11" i="3"/>
  <c r="E12" i="3"/>
  <c r="E8" i="3" l="1"/>
  <c r="J11" i="1"/>
  <c r="K11" i="1" s="1"/>
  <c r="L11" i="1" s="1"/>
  <c r="N11" i="1" s="1"/>
  <c r="J12" i="1"/>
  <c r="K12" i="1" s="1"/>
  <c r="L12" i="1" s="1"/>
  <c r="N12" i="1" s="1"/>
  <c r="J13" i="1"/>
  <c r="K13" i="1" s="1"/>
  <c r="L13" i="1" s="1"/>
  <c r="N13" i="1" s="1"/>
  <c r="J14" i="1"/>
  <c r="K14" i="1" s="1"/>
  <c r="L14" i="1" s="1"/>
  <c r="N14" i="1" s="1"/>
  <c r="J15" i="1"/>
  <c r="K15" i="1" s="1"/>
  <c r="L15" i="1" s="1"/>
  <c r="N15" i="1" s="1"/>
  <c r="J16" i="1"/>
  <c r="K16" i="1" s="1"/>
  <c r="L16" i="1" s="1"/>
  <c r="N16" i="1" s="1"/>
  <c r="J10" i="1"/>
  <c r="K10" i="1" s="1"/>
  <c r="L10" i="1" s="1"/>
  <c r="N10" i="1" s="1"/>
  <c r="N17" i="1" l="1"/>
  <c r="F11" i="1" l="1"/>
  <c r="F12" i="1"/>
  <c r="F13" i="1"/>
  <c r="F14" i="1"/>
  <c r="F15" i="1"/>
  <c r="F16" i="1"/>
  <c r="F10" i="1"/>
</calcChain>
</file>

<file path=xl/comments1.xml><?xml version="1.0" encoding="utf-8"?>
<comments xmlns="http://schemas.openxmlformats.org/spreadsheetml/2006/main">
  <authors>
    <author>Fahd Mohamad Alqahtani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 xml:space="preserve">Reservoir Fluid
</t>
        </r>
      </text>
    </comment>
    <comment ref="C16" authorId="0" shapeId="0">
      <text>
        <r>
          <rPr>
            <sz val="9"/>
            <color indexed="81"/>
            <rFont val="Tahoma"/>
            <family val="2"/>
          </rPr>
          <t xml:space="preserve">Equilibrium Liquid Phase
</t>
        </r>
      </text>
    </comment>
  </commentList>
</comments>
</file>

<file path=xl/sharedStrings.xml><?xml version="1.0" encoding="utf-8"?>
<sst xmlns="http://schemas.openxmlformats.org/spreadsheetml/2006/main" count="120" uniqueCount="54">
  <si>
    <t>Ackerman State 41-16 Well</t>
  </si>
  <si>
    <t>From Depletion Study @ 248 F</t>
  </si>
  <si>
    <t>Component</t>
  </si>
  <si>
    <t>C7+</t>
  </si>
  <si>
    <t>SG</t>
  </si>
  <si>
    <t>MW</t>
  </si>
  <si>
    <t>MW/SG</t>
  </si>
  <si>
    <t>Pressure (Psig)</t>
  </si>
  <si>
    <t>Exp</t>
  </si>
  <si>
    <t>Yint</t>
  </si>
  <si>
    <t>Cf</t>
  </si>
  <si>
    <t>Delta SG</t>
  </si>
  <si>
    <t>r</t>
  </si>
  <si>
    <t>w</t>
  </si>
  <si>
    <t>(r*w)^2</t>
  </si>
  <si>
    <t>C6+</t>
  </si>
  <si>
    <t>C12+</t>
  </si>
  <si>
    <t>Reservoir Fluid</t>
  </si>
  <si>
    <t>C30+</t>
  </si>
  <si>
    <t>C36+</t>
  </si>
  <si>
    <t>Pressure (Psia)</t>
  </si>
  <si>
    <t xml:space="preserve">Differential Liberation Experiment @ 248 F </t>
  </si>
  <si>
    <t>Residual Oil</t>
  </si>
  <si>
    <t>Calculated SG</t>
  </si>
  <si>
    <t>Lab</t>
  </si>
  <si>
    <t>Model</t>
  </si>
  <si>
    <t>Reservoir Fluid Composition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</si>
  <si>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</si>
  <si>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</si>
  <si>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</si>
  <si>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</si>
  <si>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</si>
  <si>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</si>
  <si>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</si>
  <si>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</si>
  <si>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</si>
  <si>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</si>
  <si>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</si>
  <si>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</si>
  <si>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</si>
  <si>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</si>
  <si>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</si>
  <si>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</si>
  <si>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</si>
  <si>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</si>
  <si>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</si>
  <si>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</si>
  <si>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</si>
  <si>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</si>
  <si>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</si>
  <si>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</si>
  <si>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C10+</t>
  </si>
  <si>
    <t>C20+</t>
  </si>
  <si>
    <t>Compositional Grouping of Reservoir Fluid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</si>
</sst>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"/>
    <numFmt numFmtId="166" formatCode="0.000000"/>
    <numFmt numFmtId="167" formatCode="0.0"/>
    <numFmt numFmtId="168" formatCode="0.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2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sz val="12"/>
      <color rgb="FFFF0000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/>
    <xf numFmtId="0" fontId="5" fillId="0" borderId="9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1" fillId="0" borderId="4" xfId="0" applyFont="1" applyBorder="1"/>
    <xf numFmtId="0" fontId="1" fillId="0" borderId="1" xfId="0" applyFont="1" applyBorder="1"/>
    <xf numFmtId="0" fontId="0" fillId="0" borderId="9" xfId="0" applyBorder="1"/>
    <xf numFmtId="0" fontId="0" fillId="0" borderId="10" xfId="0" applyBorder="1"/>
    <xf numFmtId="164" fontId="0" fillId="0" borderId="9" xfId="0" applyNumberFormat="1" applyBorder="1"/>
    <xf numFmtId="164" fontId="0" fillId="0" borderId="10" xfId="0" applyNumberFormat="1" applyBorder="1"/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1" fontId="5" fillId="0" borderId="9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0" fontId="5" fillId="0" borderId="1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Border="1"/>
    <xf numFmtId="0" fontId="0" fillId="0" borderId="11" xfId="0" applyBorder="1"/>
    <xf numFmtId="0" fontId="5" fillId="0" borderId="1" xfId="0" applyFont="1" applyFill="1" applyBorder="1" applyAlignment="1">
      <alignment horizontal="center"/>
    </xf>
    <xf numFmtId="166" fontId="5" fillId="0" borderId="9" xfId="0" applyNumberFormat="1" applyFont="1" applyBorder="1" applyAlignment="1">
      <alignment horizontal="center"/>
    </xf>
    <xf numFmtId="166" fontId="5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right"/>
    </xf>
    <xf numFmtId="165" fontId="8" fillId="0" borderId="6" xfId="0" applyNumberFormat="1" applyFont="1" applyBorder="1" applyAlignment="1">
      <alignment horizontal="right"/>
    </xf>
    <xf numFmtId="165" fontId="8" fillId="0" borderId="8" xfId="0" applyNumberFormat="1" applyFont="1" applyBorder="1" applyAlignment="1">
      <alignment horizontal="right"/>
    </xf>
    <xf numFmtId="0" fontId="9" fillId="0" borderId="12" xfId="0" applyFont="1" applyBorder="1"/>
    <xf numFmtId="0" fontId="9" fillId="0" borderId="6" xfId="0" applyFont="1" applyBorder="1"/>
    <xf numFmtId="0" fontId="9" fillId="0" borderId="8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" fontId="5" fillId="0" borderId="10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9" fillId="0" borderId="0" xfId="0" applyFont="1" applyBorder="1"/>
    <xf numFmtId="0" fontId="6" fillId="0" borderId="4" xfId="0" applyFont="1" applyFill="1" applyBorder="1" applyAlignment="1">
      <alignment horizontal="center"/>
    </xf>
    <xf numFmtId="168" fontId="5" fillId="0" borderId="9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8" fontId="5" fillId="0" borderId="10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0" fontId="2" fillId="0" borderId="9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8" fontId="2" fillId="0" borderId="11" xfId="0" applyNumberFormat="1" applyFont="1" applyBorder="1"/>
    <xf numFmtId="0" fontId="2" fillId="0" borderId="12" xfId="0" applyFont="1" applyBorder="1"/>
    <xf numFmtId="0" fontId="2" fillId="0" borderId="9" xfId="0" applyFont="1" applyBorder="1" applyAlignment="1">
      <alignment horizontal="center"/>
    </xf>
    <xf numFmtId="168" fontId="2" fillId="0" borderId="9" xfId="0" applyNumberFormat="1" applyFont="1" applyBorder="1"/>
    <xf numFmtId="0" fontId="2" fillId="0" borderId="6" xfId="0" applyFont="1" applyBorder="1"/>
    <xf numFmtId="0" fontId="2" fillId="0" borderId="10" xfId="0" applyFont="1" applyBorder="1" applyAlignment="1">
      <alignment horizontal="center"/>
    </xf>
    <xf numFmtId="168" fontId="2" fillId="0" borderId="10" xfId="0" applyNumberFormat="1" applyFont="1" applyBorder="1"/>
    <xf numFmtId="0" fontId="2" fillId="0" borderId="8" xfId="0" applyFont="1" applyBorder="1"/>
    <xf numFmtId="165" fontId="12" fillId="0" borderId="11" xfId="0" applyNumberFormat="1" applyFont="1" applyBorder="1" applyAlignment="1">
      <alignment horizontal="center"/>
    </xf>
    <xf numFmtId="165" fontId="12" fillId="0" borderId="9" xfId="0" applyNumberFormat="1" applyFont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165" fontId="12" fillId="0" borderId="10" xfId="0" applyNumberFormat="1" applyFont="1" applyBorder="1" applyAlignment="1">
      <alignment horizontal="center"/>
    </xf>
    <xf numFmtId="167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/>
    </xf>
    <xf numFmtId="164" fontId="12" fillId="0" borderId="9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8" fillId="0" borderId="12" xfId="0" applyFont="1" applyBorder="1"/>
    <xf numFmtId="0" fontId="8" fillId="0" borderId="6" xfId="0" applyFont="1" applyBorder="1"/>
    <xf numFmtId="0" fontId="8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88741819599484"/>
          <c:y val="2.8810546463631334E-2"/>
          <c:w val="0.84629517710027891"/>
          <c:h val="0.83364272720590638"/>
        </c:manualLayout>
      </c:layout>
      <c:scatterChart>
        <c:scatterStyle val="lineMarker"/>
        <c:varyColors val="0"/>
        <c:ser>
          <c:idx val="0"/>
          <c:order val="0"/>
          <c:tx>
            <c:v>Lab (Ackerman State 41-16 Well)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'Ackerman State'!$D$10:$D$16</c:f>
              <c:numCache>
                <c:formatCode>General</c:formatCode>
                <c:ptCount val="7"/>
                <c:pt idx="0">
                  <c:v>193</c:v>
                </c:pt>
                <c:pt idx="1">
                  <c:v>119</c:v>
                </c:pt>
                <c:pt idx="2">
                  <c:v>114</c:v>
                </c:pt>
                <c:pt idx="3">
                  <c:v>109</c:v>
                </c:pt>
                <c:pt idx="4">
                  <c:v>106</c:v>
                </c:pt>
                <c:pt idx="5">
                  <c:v>106</c:v>
                </c:pt>
                <c:pt idx="6">
                  <c:v>200</c:v>
                </c:pt>
              </c:numCache>
            </c:numRef>
          </c:xVal>
          <c:yVal>
            <c:numRef>
              <c:f>'Ackerman State'!$E$10:$E$16</c:f>
              <c:numCache>
                <c:formatCode>0.000</c:formatCode>
                <c:ptCount val="7"/>
                <c:pt idx="0">
                  <c:v>0.83099999999999996</c:v>
                </c:pt>
                <c:pt idx="1">
                  <c:v>0.77</c:v>
                </c:pt>
                <c:pt idx="2">
                  <c:v>0.76500000000000001</c:v>
                </c:pt>
                <c:pt idx="3">
                  <c:v>0.76</c:v>
                </c:pt>
                <c:pt idx="4">
                  <c:v>0.75700000000000001</c:v>
                </c:pt>
                <c:pt idx="5">
                  <c:v>0.75700000000000001</c:v>
                </c:pt>
                <c:pt idx="6">
                  <c:v>0.83799999999999997</c:v>
                </c:pt>
              </c:numCache>
            </c:numRef>
          </c:yVal>
          <c:smooth val="0"/>
        </c:ser>
        <c:ser>
          <c:idx val="1"/>
          <c:order val="1"/>
          <c:tx>
            <c:v>Model (Akerman State 41-16 Well)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xVal>
            <c:numRef>
              <c:f>'Ackerman State'!$D$10:$D$16</c:f>
              <c:numCache>
                <c:formatCode>General</c:formatCode>
                <c:ptCount val="7"/>
                <c:pt idx="0">
                  <c:v>193</c:v>
                </c:pt>
                <c:pt idx="1">
                  <c:v>119</c:v>
                </c:pt>
                <c:pt idx="2">
                  <c:v>114</c:v>
                </c:pt>
                <c:pt idx="3">
                  <c:v>109</c:v>
                </c:pt>
                <c:pt idx="4">
                  <c:v>106</c:v>
                </c:pt>
                <c:pt idx="5">
                  <c:v>106</c:v>
                </c:pt>
                <c:pt idx="6">
                  <c:v>200</c:v>
                </c:pt>
              </c:numCache>
            </c:numRef>
          </c:xVal>
          <c:yVal>
            <c:numRef>
              <c:f>'Ackerman State'!$J$10:$J$16</c:f>
              <c:numCache>
                <c:formatCode>General</c:formatCode>
                <c:ptCount val="7"/>
                <c:pt idx="0">
                  <c:v>0.83232639719241264</c:v>
                </c:pt>
                <c:pt idx="1">
                  <c:v>0.77095805665755379</c:v>
                </c:pt>
                <c:pt idx="2">
                  <c:v>0.76548980198911099</c:v>
                </c:pt>
                <c:pt idx="3">
                  <c:v>0.75976006644262351</c:v>
                </c:pt>
                <c:pt idx="4">
                  <c:v>0.75618466191013234</c:v>
                </c:pt>
                <c:pt idx="5">
                  <c:v>0.75618466191013234</c:v>
                </c:pt>
                <c:pt idx="6">
                  <c:v>0.83687732144996085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970960"/>
        <c:axId val="452976056"/>
      </c:scatterChart>
      <c:valAx>
        <c:axId val="45297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GB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52976056"/>
        <c:crossesAt val="0.1"/>
        <c:crossBetween val="midCat"/>
      </c:valAx>
      <c:valAx>
        <c:axId val="45297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GB"/>
                  <a:t>SG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52970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443881435856214"/>
          <c:y val="3.6741456262902157E-2"/>
          <c:w val="0.33717407221020829"/>
          <c:h val="0.1060520012432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+mj-lt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71853806719542"/>
          <c:y val="3.0903569642791808E-2"/>
          <c:w val="0.83946405722907835"/>
          <c:h val="0.83364272720590638"/>
        </c:manualLayout>
      </c:layout>
      <c:scatterChart>
        <c:scatterStyle val="lineMarker"/>
        <c:varyColors val="0"/>
        <c:ser>
          <c:idx val="0"/>
          <c:order val="0"/>
          <c:tx>
            <c:v>Lab (Rush)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Rush!$I$8:$I$24</c:f>
              <c:numCache>
                <c:formatCode>General</c:formatCode>
                <c:ptCount val="17"/>
                <c:pt idx="0">
                  <c:v>199.58</c:v>
                </c:pt>
                <c:pt idx="1">
                  <c:v>208.5</c:v>
                </c:pt>
                <c:pt idx="2">
                  <c:v>294.32</c:v>
                </c:pt>
                <c:pt idx="3">
                  <c:v>609.34</c:v>
                </c:pt>
                <c:pt idx="4">
                  <c:v>755.98</c:v>
                </c:pt>
                <c:pt idx="5">
                  <c:v>101.78</c:v>
                </c:pt>
                <c:pt idx="6">
                  <c:v>101.84</c:v>
                </c:pt>
                <c:pt idx="7">
                  <c:v>102.27</c:v>
                </c:pt>
                <c:pt idx="8">
                  <c:v>101.55</c:v>
                </c:pt>
                <c:pt idx="9">
                  <c:v>101.25</c:v>
                </c:pt>
                <c:pt idx="10">
                  <c:v>102.27</c:v>
                </c:pt>
                <c:pt idx="11" formatCode="0.000">
                  <c:v>103.74</c:v>
                </c:pt>
                <c:pt idx="12">
                  <c:v>101.08</c:v>
                </c:pt>
                <c:pt idx="13">
                  <c:v>100.61</c:v>
                </c:pt>
                <c:pt idx="14">
                  <c:v>209.93</c:v>
                </c:pt>
                <c:pt idx="15">
                  <c:v>217.2</c:v>
                </c:pt>
                <c:pt idx="16">
                  <c:v>303.62</c:v>
                </c:pt>
              </c:numCache>
            </c:numRef>
          </c:xVal>
          <c:yVal>
            <c:numRef>
              <c:f>Rush!$J$8:$J$24</c:f>
              <c:numCache>
                <c:formatCode>0.000</c:formatCode>
                <c:ptCount val="17"/>
                <c:pt idx="0">
                  <c:v>0.8367</c:v>
                </c:pt>
                <c:pt idx="1">
                  <c:v>0.8427</c:v>
                </c:pt>
                <c:pt idx="2">
                  <c:v>0.88170000000000004</c:v>
                </c:pt>
                <c:pt idx="3">
                  <c:v>0.96740000000000004</c:v>
                </c:pt>
                <c:pt idx="4">
                  <c:v>1.0015000000000001</c:v>
                </c:pt>
                <c:pt idx="5" formatCode="0.0000">
                  <c:v>0.73380000000000001</c:v>
                </c:pt>
                <c:pt idx="6" formatCode="0.0000">
                  <c:v>0.73380000000000001</c:v>
                </c:pt>
                <c:pt idx="7" formatCode="0.0000">
                  <c:v>0.73470000000000002</c:v>
                </c:pt>
                <c:pt idx="8" formatCode="0.0000">
                  <c:v>0.73360000000000003</c:v>
                </c:pt>
                <c:pt idx="9" formatCode="0.0000">
                  <c:v>0.7329</c:v>
                </c:pt>
                <c:pt idx="10" formatCode="0.0000">
                  <c:v>0.73480000000000001</c:v>
                </c:pt>
                <c:pt idx="11" formatCode="0.0000">
                  <c:v>0.73699999999999999</c:v>
                </c:pt>
                <c:pt idx="12" formatCode="0.0000">
                  <c:v>0.73240000000000005</c:v>
                </c:pt>
                <c:pt idx="13" formatCode="0.0000">
                  <c:v>0.73150000000000004</c:v>
                </c:pt>
                <c:pt idx="14">
                  <c:v>0.84450000000000003</c:v>
                </c:pt>
                <c:pt idx="15">
                  <c:v>0.84909999999999997</c:v>
                </c:pt>
                <c:pt idx="16">
                  <c:v>0.8871</c:v>
                </c:pt>
              </c:numCache>
            </c:numRef>
          </c:yVal>
          <c:smooth val="0"/>
        </c:ser>
        <c:ser>
          <c:idx val="1"/>
          <c:order val="1"/>
          <c:tx>
            <c:v>Model (Rush)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xVal>
            <c:numRef>
              <c:f>Rush!$I$8:$I$24</c:f>
              <c:numCache>
                <c:formatCode>General</c:formatCode>
                <c:ptCount val="17"/>
                <c:pt idx="0">
                  <c:v>199.58</c:v>
                </c:pt>
                <c:pt idx="1">
                  <c:v>208.5</c:v>
                </c:pt>
                <c:pt idx="2">
                  <c:v>294.32</c:v>
                </c:pt>
                <c:pt idx="3">
                  <c:v>609.34</c:v>
                </c:pt>
                <c:pt idx="4">
                  <c:v>755.98</c:v>
                </c:pt>
                <c:pt idx="5">
                  <c:v>101.78</c:v>
                </c:pt>
                <c:pt idx="6">
                  <c:v>101.84</c:v>
                </c:pt>
                <c:pt idx="7">
                  <c:v>102.27</c:v>
                </c:pt>
                <c:pt idx="8">
                  <c:v>101.55</c:v>
                </c:pt>
                <c:pt idx="9">
                  <c:v>101.25</c:v>
                </c:pt>
                <c:pt idx="10">
                  <c:v>102.27</c:v>
                </c:pt>
                <c:pt idx="11" formatCode="0.000">
                  <c:v>103.74</c:v>
                </c:pt>
                <c:pt idx="12">
                  <c:v>101.08</c:v>
                </c:pt>
                <c:pt idx="13">
                  <c:v>100.61</c:v>
                </c:pt>
                <c:pt idx="14">
                  <c:v>209.93</c:v>
                </c:pt>
                <c:pt idx="15">
                  <c:v>217.2</c:v>
                </c:pt>
                <c:pt idx="16">
                  <c:v>303.62</c:v>
                </c:pt>
              </c:numCache>
            </c:numRef>
          </c:xVal>
          <c:yVal>
            <c:numRef>
              <c:f>Rush!$K$8:$K$24</c:f>
              <c:numCache>
                <c:formatCode>General</c:formatCode>
                <c:ptCount val="17"/>
                <c:pt idx="0">
                  <c:v>0.83638784482919459</c:v>
                </c:pt>
                <c:pt idx="1">
                  <c:v>0.84198451128516827</c:v>
                </c:pt>
                <c:pt idx="2">
                  <c:v>0.88451958667228237</c:v>
                </c:pt>
                <c:pt idx="3">
                  <c:v>0.97118646674074616</c:v>
                </c:pt>
                <c:pt idx="4">
                  <c:v>0.99714160886612246</c:v>
                </c:pt>
                <c:pt idx="5">
                  <c:v>0.73379229996187645</c:v>
                </c:pt>
                <c:pt idx="6">
                  <c:v>0.73390964436687189</c:v>
                </c:pt>
                <c:pt idx="7">
                  <c:v>0.73474583195869769</c:v>
                </c:pt>
                <c:pt idx="8">
                  <c:v>0.73334094779930514</c:v>
                </c:pt>
                <c:pt idx="9">
                  <c:v>0.73274853873052925</c:v>
                </c:pt>
                <c:pt idx="10">
                  <c:v>0.73474583195869769</c:v>
                </c:pt>
                <c:pt idx="11">
                  <c:v>0.7375430842991868</c:v>
                </c:pt>
                <c:pt idx="12">
                  <c:v>0.73241096415719764</c:v>
                </c:pt>
                <c:pt idx="13">
                  <c:v>0.73147049090336624</c:v>
                </c:pt>
                <c:pt idx="14">
                  <c:v>0.84285398889294116</c:v>
                </c:pt>
                <c:pt idx="15">
                  <c:v>0.8471644468729036</c:v>
                </c:pt>
                <c:pt idx="16">
                  <c:v>0.88826470583323536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158328"/>
        <c:axId val="459157936"/>
      </c:scatterChart>
      <c:valAx>
        <c:axId val="459158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GB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59157936"/>
        <c:crossesAt val="0.1"/>
        <c:crossBetween val="midCat"/>
      </c:valAx>
      <c:valAx>
        <c:axId val="45915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GB"/>
                  <a:t>SG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59158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2244316562055508"/>
          <c:y val="0.44790696034034205"/>
          <c:w val="0.14987111236665063"/>
          <c:h val="0.1060520012432887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+mj-lt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Lab (Dynamite)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'Dynamite State '!$H$9:$H$36</c:f>
              <c:numCache>
                <c:formatCode>0</c:formatCode>
                <c:ptCount val="28"/>
                <c:pt idx="0" formatCode="0.0">
                  <c:v>92.46</c:v>
                </c:pt>
                <c:pt idx="1">
                  <c:v>105.31</c:v>
                </c:pt>
                <c:pt idx="2">
                  <c:v>119.34</c:v>
                </c:pt>
                <c:pt idx="3">
                  <c:v>134.01</c:v>
                </c:pt>
                <c:pt idx="4">
                  <c:v>147</c:v>
                </c:pt>
                <c:pt idx="5">
                  <c:v>161</c:v>
                </c:pt>
                <c:pt idx="6">
                  <c:v>175</c:v>
                </c:pt>
                <c:pt idx="7">
                  <c:v>190</c:v>
                </c:pt>
                <c:pt idx="8">
                  <c:v>206</c:v>
                </c:pt>
                <c:pt idx="9">
                  <c:v>222</c:v>
                </c:pt>
                <c:pt idx="10">
                  <c:v>237</c:v>
                </c:pt>
                <c:pt idx="11">
                  <c:v>251</c:v>
                </c:pt>
                <c:pt idx="12">
                  <c:v>263</c:v>
                </c:pt>
                <c:pt idx="13">
                  <c:v>275</c:v>
                </c:pt>
                <c:pt idx="14">
                  <c:v>291</c:v>
                </c:pt>
                <c:pt idx="15">
                  <c:v>305</c:v>
                </c:pt>
                <c:pt idx="16">
                  <c:v>318</c:v>
                </c:pt>
                <c:pt idx="17">
                  <c:v>331</c:v>
                </c:pt>
                <c:pt idx="18">
                  <c:v>345</c:v>
                </c:pt>
                <c:pt idx="19">
                  <c:v>359</c:v>
                </c:pt>
                <c:pt idx="20">
                  <c:v>374</c:v>
                </c:pt>
                <c:pt idx="21">
                  <c:v>388</c:v>
                </c:pt>
                <c:pt idx="22">
                  <c:v>402</c:v>
                </c:pt>
                <c:pt idx="23">
                  <c:v>527</c:v>
                </c:pt>
                <c:pt idx="24" formatCode="General">
                  <c:v>180.64</c:v>
                </c:pt>
                <c:pt idx="25" formatCode="General">
                  <c:v>237.8</c:v>
                </c:pt>
                <c:pt idx="26" formatCode="General">
                  <c:v>390.96</c:v>
                </c:pt>
                <c:pt idx="27" formatCode="General">
                  <c:v>527.75</c:v>
                </c:pt>
              </c:numCache>
            </c:numRef>
          </c:xVal>
          <c:yVal>
            <c:numRef>
              <c:f>'Dynamite State '!$I$9:$I$36</c:f>
              <c:numCache>
                <c:formatCode>0.000</c:formatCode>
                <c:ptCount val="28"/>
                <c:pt idx="0">
                  <c:v>0.71799999999999997</c:v>
                </c:pt>
                <c:pt idx="1">
                  <c:v>0.745</c:v>
                </c:pt>
                <c:pt idx="2">
                  <c:v>0.76900000000000002</c:v>
                </c:pt>
                <c:pt idx="3">
                  <c:v>0.77900000000000003</c:v>
                </c:pt>
                <c:pt idx="4">
                  <c:v>0.79</c:v>
                </c:pt>
                <c:pt idx="5">
                  <c:v>0.80100000000000005</c:v>
                </c:pt>
                <c:pt idx="6">
                  <c:v>0.81200000000000006</c:v>
                </c:pt>
                <c:pt idx="7">
                  <c:v>0.82299999999999995</c:v>
                </c:pt>
                <c:pt idx="8">
                  <c:v>0.83299999999999996</c:v>
                </c:pt>
                <c:pt idx="9">
                  <c:v>0.84</c:v>
                </c:pt>
                <c:pt idx="10">
                  <c:v>0.84799999999999998</c:v>
                </c:pt>
                <c:pt idx="11">
                  <c:v>0.85299999999999998</c:v>
                </c:pt>
                <c:pt idx="12">
                  <c:v>0.85799999999999998</c:v>
                </c:pt>
                <c:pt idx="13">
                  <c:v>0.86299999999999999</c:v>
                </c:pt>
                <c:pt idx="14">
                  <c:v>0.86799999999999999</c:v>
                </c:pt>
                <c:pt idx="15">
                  <c:v>0.873</c:v>
                </c:pt>
                <c:pt idx="16">
                  <c:v>0.878</c:v>
                </c:pt>
                <c:pt idx="17">
                  <c:v>0.88200000000000001</c:v>
                </c:pt>
                <c:pt idx="18">
                  <c:v>0.88600000000000001</c:v>
                </c:pt>
                <c:pt idx="19">
                  <c:v>0.89</c:v>
                </c:pt>
                <c:pt idx="20">
                  <c:v>0.89400000000000002</c:v>
                </c:pt>
                <c:pt idx="21">
                  <c:v>0.89700000000000002</c:v>
                </c:pt>
                <c:pt idx="22">
                  <c:v>0.9</c:v>
                </c:pt>
                <c:pt idx="23">
                  <c:v>0.92500000000000004</c:v>
                </c:pt>
                <c:pt idx="24">
                  <c:v>0.82199999999999995</c:v>
                </c:pt>
                <c:pt idx="25">
                  <c:v>0.85199999999999998</c:v>
                </c:pt>
                <c:pt idx="26">
                  <c:v>0.89900000000000002</c:v>
                </c:pt>
                <c:pt idx="27">
                  <c:v>0.92500000000000004</c:v>
                </c:pt>
              </c:numCache>
            </c:numRef>
          </c:yVal>
          <c:smooth val="0"/>
        </c:ser>
        <c:ser>
          <c:idx val="1"/>
          <c:order val="1"/>
          <c:tx>
            <c:v>Model (Dynamite)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xVal>
            <c:numRef>
              <c:f>'Dynamite State '!$H$9:$H$36</c:f>
              <c:numCache>
                <c:formatCode>0</c:formatCode>
                <c:ptCount val="28"/>
                <c:pt idx="0" formatCode="0.0">
                  <c:v>92.46</c:v>
                </c:pt>
                <c:pt idx="1">
                  <c:v>105.31</c:v>
                </c:pt>
                <c:pt idx="2">
                  <c:v>119.34</c:v>
                </c:pt>
                <c:pt idx="3">
                  <c:v>134.01</c:v>
                </c:pt>
                <c:pt idx="4">
                  <c:v>147</c:v>
                </c:pt>
                <c:pt idx="5">
                  <c:v>161</c:v>
                </c:pt>
                <c:pt idx="6">
                  <c:v>175</c:v>
                </c:pt>
                <c:pt idx="7">
                  <c:v>190</c:v>
                </c:pt>
                <c:pt idx="8">
                  <c:v>206</c:v>
                </c:pt>
                <c:pt idx="9">
                  <c:v>222</c:v>
                </c:pt>
                <c:pt idx="10">
                  <c:v>237</c:v>
                </c:pt>
                <c:pt idx="11">
                  <c:v>251</c:v>
                </c:pt>
                <c:pt idx="12">
                  <c:v>263</c:v>
                </c:pt>
                <c:pt idx="13">
                  <c:v>275</c:v>
                </c:pt>
                <c:pt idx="14">
                  <c:v>291</c:v>
                </c:pt>
                <c:pt idx="15">
                  <c:v>305</c:v>
                </c:pt>
                <c:pt idx="16">
                  <c:v>318</c:v>
                </c:pt>
                <c:pt idx="17">
                  <c:v>331</c:v>
                </c:pt>
                <c:pt idx="18">
                  <c:v>345</c:v>
                </c:pt>
                <c:pt idx="19">
                  <c:v>359</c:v>
                </c:pt>
                <c:pt idx="20">
                  <c:v>374</c:v>
                </c:pt>
                <c:pt idx="21">
                  <c:v>388</c:v>
                </c:pt>
                <c:pt idx="22">
                  <c:v>402</c:v>
                </c:pt>
                <c:pt idx="23">
                  <c:v>527</c:v>
                </c:pt>
                <c:pt idx="24" formatCode="General">
                  <c:v>180.64</c:v>
                </c:pt>
                <c:pt idx="25" formatCode="General">
                  <c:v>237.8</c:v>
                </c:pt>
                <c:pt idx="26" formatCode="General">
                  <c:v>390.96</c:v>
                </c:pt>
                <c:pt idx="27" formatCode="General">
                  <c:v>527.75</c:v>
                </c:pt>
              </c:numCache>
            </c:numRef>
          </c:xVal>
          <c:yVal>
            <c:numRef>
              <c:f>'Dynamite State '!$J$9:$J$36</c:f>
              <c:numCache>
                <c:formatCode>General</c:formatCode>
                <c:ptCount val="28"/>
                <c:pt idx="0">
                  <c:v>0.71839598887842115</c:v>
                </c:pt>
                <c:pt idx="1">
                  <c:v>0.74439490978567058</c:v>
                </c:pt>
                <c:pt idx="2">
                  <c:v>0.76475348273388866</c:v>
                </c:pt>
                <c:pt idx="3">
                  <c:v>0.78127171780351157</c:v>
                </c:pt>
                <c:pt idx="4">
                  <c:v>0.79336374562088707</c:v>
                </c:pt>
                <c:pt idx="5">
                  <c:v>0.80456359480579986</c:v>
                </c:pt>
                <c:pt idx="6">
                  <c:v>0.81436221252272634</c:v>
                </c:pt>
                <c:pt idx="7">
                  <c:v>0.82367836733404265</c:v>
                </c:pt>
                <c:pt idx="8">
                  <c:v>0.83256420856651459</c:v>
                </c:pt>
                <c:pt idx="9">
                  <c:v>0.84058684160410513</c:v>
                </c:pt>
                <c:pt idx="10">
                  <c:v>0.84746908300014812</c:v>
                </c:pt>
                <c:pt idx="11">
                  <c:v>0.85342508305759557</c:v>
                </c:pt>
                <c:pt idx="12">
                  <c:v>0.85822040323650794</c:v>
                </c:pt>
                <c:pt idx="13">
                  <c:v>0.86276387011568301</c:v>
                </c:pt>
                <c:pt idx="14">
                  <c:v>0.86847580705444449</c:v>
                </c:pt>
                <c:pt idx="15">
                  <c:v>0.87318672328627711</c:v>
                </c:pt>
                <c:pt idx="16">
                  <c:v>0.87734799533518237</c:v>
                </c:pt>
                <c:pt idx="17">
                  <c:v>0.88132415896292504</c:v>
                </c:pt>
                <c:pt idx="18">
                  <c:v>0.8854184376429568</c:v>
                </c:pt>
                <c:pt idx="19">
                  <c:v>0.8893356855853003</c:v>
                </c:pt>
                <c:pt idx="20">
                  <c:v>0.89335405951710722</c:v>
                </c:pt>
                <c:pt idx="21">
                  <c:v>0.89695217768125346</c:v>
                </c:pt>
                <c:pt idx="22">
                  <c:v>0.90041533730359324</c:v>
                </c:pt>
                <c:pt idx="23">
                  <c:v>0.9267247130799281</c:v>
                </c:pt>
                <c:pt idx="24">
                  <c:v>0.81799253818823536</c:v>
                </c:pt>
                <c:pt idx="25">
                  <c:v>0.84782087071432644</c:v>
                </c:pt>
                <c:pt idx="26">
                  <c:v>0.89769526831612678</c:v>
                </c:pt>
                <c:pt idx="27">
                  <c:v>0.92686259728062947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160288"/>
        <c:axId val="453612200"/>
      </c:scatterChart>
      <c:valAx>
        <c:axId val="459160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GB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53612200"/>
        <c:crossesAt val="0.1"/>
        <c:crossBetween val="midCat"/>
      </c:valAx>
      <c:valAx>
        <c:axId val="45361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GB"/>
                  <a:t>SG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59160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9165514699601758"/>
          <c:y val="0.37465114906972535"/>
          <c:w val="0.16879191591289472"/>
          <c:h val="9.593989760337309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+mj-lt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Lab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'All Three Sample'!$B$6:$B$58</c:f>
              <c:numCache>
                <c:formatCode>General</c:formatCode>
                <c:ptCount val="53"/>
                <c:pt idx="0">
                  <c:v>193</c:v>
                </c:pt>
                <c:pt idx="1">
                  <c:v>119</c:v>
                </c:pt>
                <c:pt idx="2">
                  <c:v>114</c:v>
                </c:pt>
                <c:pt idx="3">
                  <c:v>109</c:v>
                </c:pt>
                <c:pt idx="4">
                  <c:v>106</c:v>
                </c:pt>
                <c:pt idx="5">
                  <c:v>106</c:v>
                </c:pt>
                <c:pt idx="6">
                  <c:v>200</c:v>
                </c:pt>
                <c:pt idx="7">
                  <c:v>199.58</c:v>
                </c:pt>
                <c:pt idx="8">
                  <c:v>208.5</c:v>
                </c:pt>
                <c:pt idx="9">
                  <c:v>294.32</c:v>
                </c:pt>
                <c:pt idx="10">
                  <c:v>609.34</c:v>
                </c:pt>
                <c:pt idx="11">
                  <c:v>755.98</c:v>
                </c:pt>
                <c:pt idx="12">
                  <c:v>101.78</c:v>
                </c:pt>
                <c:pt idx="13">
                  <c:v>101.84</c:v>
                </c:pt>
                <c:pt idx="14">
                  <c:v>102.27</c:v>
                </c:pt>
                <c:pt idx="15">
                  <c:v>101.55</c:v>
                </c:pt>
                <c:pt idx="16">
                  <c:v>101.25</c:v>
                </c:pt>
                <c:pt idx="17">
                  <c:v>102.27</c:v>
                </c:pt>
                <c:pt idx="18" formatCode="0.000">
                  <c:v>103.74</c:v>
                </c:pt>
                <c:pt idx="19">
                  <c:v>101.08</c:v>
                </c:pt>
                <c:pt idx="20">
                  <c:v>100.61</c:v>
                </c:pt>
                <c:pt idx="21">
                  <c:v>209.93</c:v>
                </c:pt>
                <c:pt idx="22">
                  <c:v>217.2</c:v>
                </c:pt>
                <c:pt idx="23">
                  <c:v>303.62</c:v>
                </c:pt>
                <c:pt idx="24" formatCode="0.0">
                  <c:v>86.18</c:v>
                </c:pt>
                <c:pt idx="25" formatCode="0.0">
                  <c:v>92.46</c:v>
                </c:pt>
                <c:pt idx="26" formatCode="0">
                  <c:v>105.31</c:v>
                </c:pt>
                <c:pt idx="27" formatCode="0">
                  <c:v>119.34</c:v>
                </c:pt>
                <c:pt idx="28" formatCode="0">
                  <c:v>134.01</c:v>
                </c:pt>
                <c:pt idx="29" formatCode="0">
                  <c:v>147</c:v>
                </c:pt>
                <c:pt idx="30" formatCode="0">
                  <c:v>161</c:v>
                </c:pt>
                <c:pt idx="31" formatCode="0">
                  <c:v>175</c:v>
                </c:pt>
                <c:pt idx="32" formatCode="0">
                  <c:v>190</c:v>
                </c:pt>
                <c:pt idx="33" formatCode="0">
                  <c:v>206</c:v>
                </c:pt>
                <c:pt idx="34" formatCode="0">
                  <c:v>222</c:v>
                </c:pt>
                <c:pt idx="35" formatCode="0">
                  <c:v>237</c:v>
                </c:pt>
                <c:pt idx="36" formatCode="0">
                  <c:v>251</c:v>
                </c:pt>
                <c:pt idx="37" formatCode="0">
                  <c:v>263</c:v>
                </c:pt>
                <c:pt idx="38" formatCode="0">
                  <c:v>275</c:v>
                </c:pt>
                <c:pt idx="39" formatCode="0">
                  <c:v>291</c:v>
                </c:pt>
                <c:pt idx="40" formatCode="0">
                  <c:v>305</c:v>
                </c:pt>
                <c:pt idx="41" formatCode="0">
                  <c:v>318</c:v>
                </c:pt>
                <c:pt idx="42" formatCode="0">
                  <c:v>331</c:v>
                </c:pt>
                <c:pt idx="43" formatCode="0">
                  <c:v>345</c:v>
                </c:pt>
                <c:pt idx="44" formatCode="0">
                  <c:v>359</c:v>
                </c:pt>
                <c:pt idx="45" formatCode="0">
                  <c:v>374</c:v>
                </c:pt>
                <c:pt idx="46" formatCode="0">
                  <c:v>388</c:v>
                </c:pt>
                <c:pt idx="47" formatCode="0">
                  <c:v>402</c:v>
                </c:pt>
                <c:pt idx="48" formatCode="0">
                  <c:v>527</c:v>
                </c:pt>
                <c:pt idx="49">
                  <c:v>180.64</c:v>
                </c:pt>
                <c:pt idx="50">
                  <c:v>237.8</c:v>
                </c:pt>
                <c:pt idx="51">
                  <c:v>390.96</c:v>
                </c:pt>
                <c:pt idx="52">
                  <c:v>527.75</c:v>
                </c:pt>
              </c:numCache>
            </c:numRef>
          </c:xVal>
          <c:yVal>
            <c:numRef>
              <c:f>'All Three Sample'!$C$6:$C$58</c:f>
              <c:numCache>
                <c:formatCode>0.000</c:formatCode>
                <c:ptCount val="53"/>
                <c:pt idx="0">
                  <c:v>0.83099999999999996</c:v>
                </c:pt>
                <c:pt idx="1">
                  <c:v>0.77</c:v>
                </c:pt>
                <c:pt idx="2">
                  <c:v>0.76500000000000001</c:v>
                </c:pt>
                <c:pt idx="3">
                  <c:v>0.76</c:v>
                </c:pt>
                <c:pt idx="4">
                  <c:v>0.75700000000000001</c:v>
                </c:pt>
                <c:pt idx="5">
                  <c:v>0.75700000000000001</c:v>
                </c:pt>
                <c:pt idx="6">
                  <c:v>0.83799999999999997</c:v>
                </c:pt>
                <c:pt idx="7">
                  <c:v>0.8367</c:v>
                </c:pt>
                <c:pt idx="8">
                  <c:v>0.8427</c:v>
                </c:pt>
                <c:pt idx="9">
                  <c:v>0.88170000000000004</c:v>
                </c:pt>
                <c:pt idx="10">
                  <c:v>0.96740000000000004</c:v>
                </c:pt>
                <c:pt idx="11">
                  <c:v>1.0015000000000001</c:v>
                </c:pt>
                <c:pt idx="12" formatCode="0.0000">
                  <c:v>0.73380000000000001</c:v>
                </c:pt>
                <c:pt idx="13" formatCode="0.0000">
                  <c:v>0.73380000000000001</c:v>
                </c:pt>
                <c:pt idx="14" formatCode="0.0000">
                  <c:v>0.73470000000000002</c:v>
                </c:pt>
                <c:pt idx="15" formatCode="0.0000">
                  <c:v>0.73360000000000003</c:v>
                </c:pt>
                <c:pt idx="16" formatCode="0.0000">
                  <c:v>0.7329</c:v>
                </c:pt>
                <c:pt idx="17" formatCode="0.0000">
                  <c:v>0.73480000000000001</c:v>
                </c:pt>
                <c:pt idx="18" formatCode="0.0000">
                  <c:v>0.73699999999999999</c:v>
                </c:pt>
                <c:pt idx="19" formatCode="0.0000">
                  <c:v>0.73240000000000005</c:v>
                </c:pt>
                <c:pt idx="20" formatCode="0.0000">
                  <c:v>0.73150000000000004</c:v>
                </c:pt>
                <c:pt idx="21">
                  <c:v>0.84450000000000003</c:v>
                </c:pt>
                <c:pt idx="22">
                  <c:v>0.84909999999999997</c:v>
                </c:pt>
                <c:pt idx="23">
                  <c:v>0.8871</c:v>
                </c:pt>
                <c:pt idx="24">
                  <c:v>0.66400000000000003</c:v>
                </c:pt>
                <c:pt idx="25">
                  <c:v>0.71799999999999997</c:v>
                </c:pt>
                <c:pt idx="26">
                  <c:v>0.745</c:v>
                </c:pt>
                <c:pt idx="27">
                  <c:v>0.76900000000000002</c:v>
                </c:pt>
                <c:pt idx="28">
                  <c:v>0.77900000000000003</c:v>
                </c:pt>
                <c:pt idx="29">
                  <c:v>0.79</c:v>
                </c:pt>
                <c:pt idx="30">
                  <c:v>0.80100000000000005</c:v>
                </c:pt>
                <c:pt idx="31">
                  <c:v>0.81200000000000006</c:v>
                </c:pt>
                <c:pt idx="32">
                  <c:v>0.82299999999999995</c:v>
                </c:pt>
                <c:pt idx="33">
                  <c:v>0.83299999999999996</c:v>
                </c:pt>
                <c:pt idx="34">
                  <c:v>0.84</c:v>
                </c:pt>
                <c:pt idx="35">
                  <c:v>0.84799999999999998</c:v>
                </c:pt>
                <c:pt idx="36">
                  <c:v>0.85299999999999998</c:v>
                </c:pt>
                <c:pt idx="37">
                  <c:v>0.85799999999999998</c:v>
                </c:pt>
                <c:pt idx="38">
                  <c:v>0.86299999999999999</c:v>
                </c:pt>
                <c:pt idx="39">
                  <c:v>0.86799999999999999</c:v>
                </c:pt>
                <c:pt idx="40">
                  <c:v>0.873</c:v>
                </c:pt>
                <c:pt idx="41">
                  <c:v>0.878</c:v>
                </c:pt>
                <c:pt idx="42">
                  <c:v>0.88200000000000001</c:v>
                </c:pt>
                <c:pt idx="43">
                  <c:v>0.88600000000000001</c:v>
                </c:pt>
                <c:pt idx="44">
                  <c:v>0.89</c:v>
                </c:pt>
                <c:pt idx="45">
                  <c:v>0.89400000000000002</c:v>
                </c:pt>
                <c:pt idx="46">
                  <c:v>0.89700000000000002</c:v>
                </c:pt>
                <c:pt idx="47">
                  <c:v>0.9</c:v>
                </c:pt>
                <c:pt idx="48">
                  <c:v>0.92500000000000004</c:v>
                </c:pt>
                <c:pt idx="49">
                  <c:v>0.82199999999999995</c:v>
                </c:pt>
                <c:pt idx="50">
                  <c:v>0.85199999999999998</c:v>
                </c:pt>
                <c:pt idx="51">
                  <c:v>0.89900000000000002</c:v>
                </c:pt>
                <c:pt idx="52">
                  <c:v>0.92500000000000004</c:v>
                </c:pt>
              </c:numCache>
            </c:numRef>
          </c:yVal>
          <c:smooth val="0"/>
        </c:ser>
        <c:ser>
          <c:idx val="1"/>
          <c:order val="1"/>
          <c:tx>
            <c:v>Model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xVal>
            <c:numRef>
              <c:f>'All Three Sample'!$B$6:$B$58</c:f>
              <c:numCache>
                <c:formatCode>General</c:formatCode>
                <c:ptCount val="53"/>
                <c:pt idx="0">
                  <c:v>193</c:v>
                </c:pt>
                <c:pt idx="1">
                  <c:v>119</c:v>
                </c:pt>
                <c:pt idx="2">
                  <c:v>114</c:v>
                </c:pt>
                <c:pt idx="3">
                  <c:v>109</c:v>
                </c:pt>
                <c:pt idx="4">
                  <c:v>106</c:v>
                </c:pt>
                <c:pt idx="5">
                  <c:v>106</c:v>
                </c:pt>
                <c:pt idx="6">
                  <c:v>200</c:v>
                </c:pt>
                <c:pt idx="7">
                  <c:v>199.58</c:v>
                </c:pt>
                <c:pt idx="8">
                  <c:v>208.5</c:v>
                </c:pt>
                <c:pt idx="9">
                  <c:v>294.32</c:v>
                </c:pt>
                <c:pt idx="10">
                  <c:v>609.34</c:v>
                </c:pt>
                <c:pt idx="11">
                  <c:v>755.98</c:v>
                </c:pt>
                <c:pt idx="12">
                  <c:v>101.78</c:v>
                </c:pt>
                <c:pt idx="13">
                  <c:v>101.84</c:v>
                </c:pt>
                <c:pt idx="14">
                  <c:v>102.27</c:v>
                </c:pt>
                <c:pt idx="15">
                  <c:v>101.55</c:v>
                </c:pt>
                <c:pt idx="16">
                  <c:v>101.25</c:v>
                </c:pt>
                <c:pt idx="17">
                  <c:v>102.27</c:v>
                </c:pt>
                <c:pt idx="18" formatCode="0.000">
                  <c:v>103.74</c:v>
                </c:pt>
                <c:pt idx="19">
                  <c:v>101.08</c:v>
                </c:pt>
                <c:pt idx="20">
                  <c:v>100.61</c:v>
                </c:pt>
                <c:pt idx="21">
                  <c:v>209.93</c:v>
                </c:pt>
                <c:pt idx="22">
                  <c:v>217.2</c:v>
                </c:pt>
                <c:pt idx="23">
                  <c:v>303.62</c:v>
                </c:pt>
                <c:pt idx="24" formatCode="0.0">
                  <c:v>86.18</c:v>
                </c:pt>
                <c:pt idx="25" formatCode="0.0">
                  <c:v>92.46</c:v>
                </c:pt>
                <c:pt idx="26" formatCode="0">
                  <c:v>105.31</c:v>
                </c:pt>
                <c:pt idx="27" formatCode="0">
                  <c:v>119.34</c:v>
                </c:pt>
                <c:pt idx="28" formatCode="0">
                  <c:v>134.01</c:v>
                </c:pt>
                <c:pt idx="29" formatCode="0">
                  <c:v>147</c:v>
                </c:pt>
                <c:pt idx="30" formatCode="0">
                  <c:v>161</c:v>
                </c:pt>
                <c:pt idx="31" formatCode="0">
                  <c:v>175</c:v>
                </c:pt>
                <c:pt idx="32" formatCode="0">
                  <c:v>190</c:v>
                </c:pt>
                <c:pt idx="33" formatCode="0">
                  <c:v>206</c:v>
                </c:pt>
                <c:pt idx="34" formatCode="0">
                  <c:v>222</c:v>
                </c:pt>
                <c:pt idx="35" formatCode="0">
                  <c:v>237</c:v>
                </c:pt>
                <c:pt idx="36" formatCode="0">
                  <c:v>251</c:v>
                </c:pt>
                <c:pt idx="37" formatCode="0">
                  <c:v>263</c:v>
                </c:pt>
                <c:pt idx="38" formatCode="0">
                  <c:v>275</c:v>
                </c:pt>
                <c:pt idx="39" formatCode="0">
                  <c:v>291</c:v>
                </c:pt>
                <c:pt idx="40" formatCode="0">
                  <c:v>305</c:v>
                </c:pt>
                <c:pt idx="41" formatCode="0">
                  <c:v>318</c:v>
                </c:pt>
                <c:pt idx="42" formatCode="0">
                  <c:v>331</c:v>
                </c:pt>
                <c:pt idx="43" formatCode="0">
                  <c:v>345</c:v>
                </c:pt>
                <c:pt idx="44" formatCode="0">
                  <c:v>359</c:v>
                </c:pt>
                <c:pt idx="45" formatCode="0">
                  <c:v>374</c:v>
                </c:pt>
                <c:pt idx="46" formatCode="0">
                  <c:v>388</c:v>
                </c:pt>
                <c:pt idx="47" formatCode="0">
                  <c:v>402</c:v>
                </c:pt>
                <c:pt idx="48" formatCode="0">
                  <c:v>527</c:v>
                </c:pt>
                <c:pt idx="49">
                  <c:v>180.64</c:v>
                </c:pt>
                <c:pt idx="50">
                  <c:v>237.8</c:v>
                </c:pt>
                <c:pt idx="51">
                  <c:v>390.96</c:v>
                </c:pt>
                <c:pt idx="52">
                  <c:v>527.75</c:v>
                </c:pt>
              </c:numCache>
            </c:numRef>
          </c:xVal>
          <c:yVal>
            <c:numRef>
              <c:f>'All Three Sample'!$D$6:$D$58</c:f>
              <c:numCache>
                <c:formatCode>General</c:formatCode>
                <c:ptCount val="53"/>
                <c:pt idx="0">
                  <c:v>0.826762037299417</c:v>
                </c:pt>
                <c:pt idx="1">
                  <c:v>0.76612985165062697</c:v>
                </c:pt>
                <c:pt idx="2">
                  <c:v>0.75934409797454727</c:v>
                </c:pt>
                <c:pt idx="3">
                  <c:v>0.75168025815396233</c:v>
                </c:pt>
                <c:pt idx="4">
                  <c:v>0.74652459541922178</c:v>
                </c:pt>
                <c:pt idx="5">
                  <c:v>0.74652459541922178</c:v>
                </c:pt>
                <c:pt idx="6">
                  <c:v>0.83072354724858577</c:v>
                </c:pt>
                <c:pt idx="7">
                  <c:v>0.83049059428852801</c:v>
                </c:pt>
                <c:pt idx="8">
                  <c:v>0.83531757916677307</c:v>
                </c:pt>
                <c:pt idx="9">
                  <c:v>0.87271693903062131</c:v>
                </c:pt>
                <c:pt idx="10">
                  <c:v>0.95475094075409839</c:v>
                </c:pt>
                <c:pt idx="11">
                  <c:v>0.9811736936054789</c:v>
                </c:pt>
                <c:pt idx="12">
                  <c:v>0.7383005512770493</c:v>
                </c:pt>
                <c:pt idx="13">
                  <c:v>0.73842730478356811</c:v>
                </c:pt>
                <c:pt idx="14">
                  <c:v>0.73932637499817755</c:v>
                </c:pt>
                <c:pt idx="15">
                  <c:v>0.73781163419211915</c:v>
                </c:pt>
                <c:pt idx="16">
                  <c:v>0.73716654335483589</c:v>
                </c:pt>
                <c:pt idx="17">
                  <c:v>0.73932637499817755</c:v>
                </c:pt>
                <c:pt idx="18">
                  <c:v>0.74228410703277614</c:v>
                </c:pt>
                <c:pt idx="19">
                  <c:v>0.73679719252288689</c:v>
                </c:pt>
                <c:pt idx="20">
                  <c:v>0.73576124066446691</c:v>
                </c:pt>
                <c:pt idx="21">
                  <c:v>0.83606896664584029</c:v>
                </c:pt>
                <c:pt idx="22">
                  <c:v>0.83980045951794424</c:v>
                </c:pt>
                <c:pt idx="23">
                  <c:v>0.87608537671252074</c:v>
                </c:pt>
                <c:pt idx="24">
                  <c:v>0.66390369696100604</c:v>
                </c:pt>
                <c:pt idx="25">
                  <c:v>0.71247271357514819</c:v>
                </c:pt>
                <c:pt idx="26">
                  <c:v>0.74526582662518381</c:v>
                </c:pt>
                <c:pt idx="27">
                  <c:v>0.76656524294090445</c:v>
                </c:pt>
                <c:pt idx="28">
                  <c:v>0.78302833348113454</c:v>
                </c:pt>
                <c:pt idx="29">
                  <c:v>0.79493919199764829</c:v>
                </c:pt>
                <c:pt idx="30">
                  <c:v>0.8059785464128002</c:v>
                </c:pt>
                <c:pt idx="31">
                  <c:v>0.8156936128314296</c:v>
                </c:pt>
                <c:pt idx="32">
                  <c:v>0.82501022927080203</c:v>
                </c:pt>
                <c:pt idx="33">
                  <c:v>0.83398951093404872</c:v>
                </c:pt>
                <c:pt idx="34">
                  <c:v>0.84218772232540084</c:v>
                </c:pt>
                <c:pt idx="35">
                  <c:v>0.84929724421777419</c:v>
                </c:pt>
                <c:pt idx="36">
                  <c:v>0.85551144904296494</c:v>
                </c:pt>
                <c:pt idx="37">
                  <c:v>0.86055835328918706</c:v>
                </c:pt>
                <c:pt idx="38">
                  <c:v>0.86537759833957573</c:v>
                </c:pt>
                <c:pt idx="39">
                  <c:v>0.87148968419448791</c:v>
                </c:pt>
                <c:pt idx="40">
                  <c:v>0.87657681598606474</c:v>
                </c:pt>
                <c:pt idx="41">
                  <c:v>0.88110609169667664</c:v>
                </c:pt>
                <c:pt idx="42">
                  <c:v>0.88546584664186589</c:v>
                </c:pt>
                <c:pt idx="43">
                  <c:v>0.88998837616362625</c:v>
                </c:pt>
                <c:pt idx="44">
                  <c:v>0.89434750580004319</c:v>
                </c:pt>
                <c:pt idx="45">
                  <c:v>0.89885236985607875</c:v>
                </c:pt>
                <c:pt idx="46">
                  <c:v>0.9029150523519105</c:v>
                </c:pt>
                <c:pt idx="47">
                  <c:v>0.90685153055749912</c:v>
                </c:pt>
                <c:pt idx="48">
                  <c:v>0.93762496748653179</c:v>
                </c:pt>
                <c:pt idx="49">
                  <c:v>0.81931350463324182</c:v>
                </c:pt>
                <c:pt idx="50">
                  <c:v>0.84966266022828485</c:v>
                </c:pt>
                <c:pt idx="51">
                  <c:v>0.90375752835519385</c:v>
                </c:pt>
                <c:pt idx="52">
                  <c:v>0.93779040273801173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380816"/>
        <c:axId val="463369840"/>
      </c:scatterChart>
      <c:valAx>
        <c:axId val="46338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369840"/>
        <c:crosses val="autoZero"/>
        <c:crossBetween val="midCat"/>
      </c:valAx>
      <c:valAx>
        <c:axId val="46336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380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91993701599902067"/>
          <c:y val="0.37255812589056486"/>
          <c:w val="5.4104728490417184E-2"/>
          <c:h val="7.064002671159030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492449</xdr:colOff>
      <xdr:row>1</xdr:row>
      <xdr:rowOff>38878</xdr:rowOff>
    </xdr:from>
    <xdr:to>
      <xdr:col>16</xdr:col>
      <xdr:colOff>249076</xdr:colOff>
      <xdr:row>4</xdr:row>
      <xdr:rowOff>39785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6122" y="226786"/>
          <a:ext cx="30353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06777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539750</xdr:colOff>
      <xdr:row>0</xdr:row>
      <xdr:rowOff>25400</xdr:rowOff>
    </xdr:from>
    <xdr:to>
      <xdr:col>14</xdr:col>
      <xdr:colOff>819150</xdr:colOff>
      <xdr:row>3</xdr:row>
      <xdr:rowOff>63500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25400"/>
          <a:ext cx="30353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06777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546100</xdr:colOff>
      <xdr:row>0</xdr:row>
      <xdr:rowOff>114300</xdr:rowOff>
    </xdr:from>
    <xdr:to>
      <xdr:col>14</xdr:col>
      <xdr:colOff>234950</xdr:colOff>
      <xdr:row>3</xdr:row>
      <xdr:rowOff>139700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14300"/>
          <a:ext cx="30353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06777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13</xdr:col>
      <xdr:colOff>596900</xdr:colOff>
      <xdr:row>3</xdr:row>
      <xdr:rowOff>190500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84150"/>
          <a:ext cx="30353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06777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17"/>
  <sheetViews>
    <sheetView zoomScale="98" zoomScaleNormal="98" workbookViewId="0">
      <selection activeCell="H7" sqref="H7"/>
    </sheetView>
  </sheetViews>
  <sheetFormatPr defaultRowHeight="14.5" x14ac:dyDescent="0.35"/>
  <cols>
    <col min="2" max="2" width="12.90625" bestFit="1" customWidth="1"/>
    <col min="3" max="3" width="14.54296875" bestFit="1" customWidth="1"/>
    <col min="4" max="4" width="15.08984375" customWidth="1"/>
    <col min="14" max="14" width="12.08984375" bestFit="1" customWidth="1"/>
  </cols>
  <sheetData>
    <row r="1" spans="2:14" ht="15" thickBot="1" x14ac:dyDescent="0.4"/>
    <row r="2" spans="2:14" ht="15.5" x14ac:dyDescent="0.35">
      <c r="J2" s="10" t="s">
        <v>5</v>
      </c>
      <c r="K2" s="61">
        <v>26.17489119585246</v>
      </c>
    </row>
    <row r="3" spans="2:14" ht="15.5" x14ac:dyDescent="0.35">
      <c r="J3" s="11" t="s">
        <v>8</v>
      </c>
      <c r="K3" s="62">
        <v>0.18016529713540558</v>
      </c>
    </row>
    <row r="4" spans="2:14" ht="16" thickBot="1" x14ac:dyDescent="0.4">
      <c r="J4" s="11" t="s">
        <v>9</v>
      </c>
      <c r="K4" s="62">
        <v>0.22006215723786671</v>
      </c>
    </row>
    <row r="5" spans="2:14" ht="16" thickBot="1" x14ac:dyDescent="0.4">
      <c r="B5" s="25" t="s">
        <v>0</v>
      </c>
      <c r="C5" s="26"/>
      <c r="D5" s="27"/>
      <c r="E5" s="6"/>
      <c r="F5" s="6"/>
      <c r="G5" s="6"/>
      <c r="J5" s="12" t="s">
        <v>10</v>
      </c>
      <c r="K5" s="63">
        <v>0.24353675007411124</v>
      </c>
    </row>
    <row r="6" spans="2:14" ht="16" thickBot="1" x14ac:dyDescent="0.4">
      <c r="B6" s="25" t="s">
        <v>1</v>
      </c>
      <c r="C6" s="26"/>
      <c r="D6" s="27"/>
      <c r="E6" s="1"/>
      <c r="F6" s="6"/>
      <c r="G6" s="6"/>
    </row>
    <row r="7" spans="2:14" ht="15.5" x14ac:dyDescent="0.35">
      <c r="B7" s="13"/>
      <c r="C7" s="13"/>
      <c r="D7" s="13"/>
      <c r="E7" s="1"/>
      <c r="F7" s="6"/>
      <c r="G7" s="6"/>
    </row>
    <row r="8" spans="2:14" ht="15" thickBot="1" x14ac:dyDescent="0.4">
      <c r="B8" s="6"/>
      <c r="C8" s="6"/>
      <c r="D8" s="6"/>
      <c r="E8" s="6"/>
      <c r="F8" s="6"/>
      <c r="G8" s="6"/>
    </row>
    <row r="9" spans="2:14" ht="16" thickBot="1" x14ac:dyDescent="0.4">
      <c r="B9" s="82" t="s">
        <v>2</v>
      </c>
      <c r="C9" s="80" t="s">
        <v>7</v>
      </c>
      <c r="D9" s="80" t="s">
        <v>5</v>
      </c>
      <c r="E9" s="80" t="s">
        <v>4</v>
      </c>
      <c r="F9" s="83" t="s">
        <v>6</v>
      </c>
      <c r="G9" s="6"/>
      <c r="J9" s="18" t="s">
        <v>4</v>
      </c>
      <c r="K9" s="18" t="s">
        <v>11</v>
      </c>
      <c r="L9" s="18" t="s">
        <v>12</v>
      </c>
      <c r="M9" s="18" t="s">
        <v>13</v>
      </c>
      <c r="N9" s="17" t="s">
        <v>14</v>
      </c>
    </row>
    <row r="10" spans="2:14" ht="15.5" x14ac:dyDescent="0.35">
      <c r="B10" s="84" t="s">
        <v>3</v>
      </c>
      <c r="C10" s="85">
        <v>3840</v>
      </c>
      <c r="D10" s="85">
        <v>193</v>
      </c>
      <c r="E10" s="86">
        <v>0.83099999999999996</v>
      </c>
      <c r="F10" s="87">
        <f>D10/E10</f>
        <v>232.25030084235863</v>
      </c>
      <c r="G10" s="6"/>
      <c r="J10" s="19">
        <f>$K$4+($K$5*(D10-$K$2)^$K$3)</f>
        <v>0.83232639719241264</v>
      </c>
      <c r="K10" s="21">
        <f>J10-E10</f>
        <v>1.3263971924126761E-3</v>
      </c>
      <c r="L10" s="19">
        <f>K10/E10</f>
        <v>1.5961458392450977E-3</v>
      </c>
      <c r="M10" s="19">
        <v>1</v>
      </c>
      <c r="N10" s="14">
        <f>(L10*M10)^2</f>
        <v>2.547681540139437E-6</v>
      </c>
    </row>
    <row r="11" spans="2:14" ht="15.5" x14ac:dyDescent="0.35">
      <c r="B11" s="84"/>
      <c r="C11" s="85">
        <v>3300</v>
      </c>
      <c r="D11" s="85">
        <v>119</v>
      </c>
      <c r="E11" s="86">
        <v>0.77</v>
      </c>
      <c r="F11" s="87">
        <f t="shared" ref="F11:F16" si="0">D11/E11</f>
        <v>154.54545454545453</v>
      </c>
      <c r="G11" s="6"/>
      <c r="J11" s="19">
        <f t="shared" ref="J11:J16" si="1">$K$4+($K$5*(D11-$K$2)^$K$3)</f>
        <v>0.77095805665755379</v>
      </c>
      <c r="K11" s="21">
        <f t="shared" ref="K11:K16" si="2">J11-E11</f>
        <v>9.5805665755377412E-4</v>
      </c>
      <c r="L11" s="19">
        <f t="shared" ref="L11:L16" si="3">K11/E11</f>
        <v>1.2442294253945118E-3</v>
      </c>
      <c r="M11" s="19">
        <v>1</v>
      </c>
      <c r="N11" s="14">
        <f t="shared" ref="N11:N16" si="4">(L11*M11)^2</f>
        <v>1.5481068630175572E-6</v>
      </c>
    </row>
    <row r="12" spans="2:14" ht="15.5" x14ac:dyDescent="0.35">
      <c r="B12" s="84"/>
      <c r="C12" s="85">
        <v>2600</v>
      </c>
      <c r="D12" s="85">
        <v>114</v>
      </c>
      <c r="E12" s="86">
        <v>0.76500000000000001</v>
      </c>
      <c r="F12" s="87">
        <f t="shared" si="0"/>
        <v>149.01960784313727</v>
      </c>
      <c r="G12" s="6"/>
      <c r="J12" s="19">
        <f t="shared" si="1"/>
        <v>0.76548980198911099</v>
      </c>
      <c r="K12" s="21">
        <f t="shared" si="2"/>
        <v>4.8980198911097172E-4</v>
      </c>
      <c r="L12" s="19">
        <f t="shared" si="3"/>
        <v>6.4026403805355779E-4</v>
      </c>
      <c r="M12" s="19">
        <v>1</v>
      </c>
      <c r="N12" s="14">
        <f t="shared" si="4"/>
        <v>4.0993803842464769E-7</v>
      </c>
    </row>
    <row r="13" spans="2:14" ht="15.5" x14ac:dyDescent="0.35">
      <c r="B13" s="84"/>
      <c r="C13" s="85">
        <v>1900</v>
      </c>
      <c r="D13" s="85">
        <v>109</v>
      </c>
      <c r="E13" s="86">
        <v>0.76</v>
      </c>
      <c r="F13" s="87">
        <f t="shared" si="0"/>
        <v>143.42105263157896</v>
      </c>
      <c r="G13" s="6"/>
      <c r="J13" s="19">
        <f t="shared" si="1"/>
        <v>0.75976006644262351</v>
      </c>
      <c r="K13" s="21">
        <f t="shared" si="2"/>
        <v>-2.3993355737650379E-4</v>
      </c>
      <c r="L13" s="19">
        <f t="shared" si="3"/>
        <v>-3.1570204917961026E-4</v>
      </c>
      <c r="M13" s="19">
        <v>1</v>
      </c>
      <c r="N13" s="14">
        <f t="shared" si="4"/>
        <v>9.9667783856205053E-8</v>
      </c>
    </row>
    <row r="14" spans="2:14" ht="15.5" x14ac:dyDescent="0.35">
      <c r="B14" s="84"/>
      <c r="C14" s="85">
        <v>1200</v>
      </c>
      <c r="D14" s="85">
        <v>106</v>
      </c>
      <c r="E14" s="86">
        <v>0.75700000000000001</v>
      </c>
      <c r="F14" s="87">
        <f t="shared" si="0"/>
        <v>140.02642007926025</v>
      </c>
      <c r="G14" s="6"/>
      <c r="J14" s="19">
        <f t="shared" si="1"/>
        <v>0.75618466191013234</v>
      </c>
      <c r="K14" s="21">
        <f t="shared" si="2"/>
        <v>-8.1533808986766765E-4</v>
      </c>
      <c r="L14" s="19">
        <f t="shared" si="3"/>
        <v>-1.0770648479097326E-3</v>
      </c>
      <c r="M14" s="19">
        <v>1</v>
      </c>
      <c r="N14" s="14">
        <f t="shared" si="4"/>
        <v>1.1600686866028154E-6</v>
      </c>
    </row>
    <row r="15" spans="2:14" ht="15.5" x14ac:dyDescent="0.35">
      <c r="B15" s="84"/>
      <c r="C15" s="85">
        <v>700</v>
      </c>
      <c r="D15" s="85">
        <v>106</v>
      </c>
      <c r="E15" s="86">
        <v>0.75700000000000001</v>
      </c>
      <c r="F15" s="87">
        <f t="shared" si="0"/>
        <v>140.02642007926025</v>
      </c>
      <c r="G15" s="6"/>
      <c r="J15" s="19">
        <f t="shared" si="1"/>
        <v>0.75618466191013234</v>
      </c>
      <c r="K15" s="21">
        <f t="shared" si="2"/>
        <v>-8.1533808986766765E-4</v>
      </c>
      <c r="L15" s="19">
        <f t="shared" si="3"/>
        <v>-1.0770648479097326E-3</v>
      </c>
      <c r="M15" s="19">
        <v>1</v>
      </c>
      <c r="N15" s="14">
        <f t="shared" si="4"/>
        <v>1.1600686866028154E-6</v>
      </c>
    </row>
    <row r="16" spans="2:14" ht="16" thickBot="1" x14ac:dyDescent="0.4">
      <c r="B16" s="88"/>
      <c r="C16" s="89">
        <v>700</v>
      </c>
      <c r="D16" s="89">
        <v>200</v>
      </c>
      <c r="E16" s="90">
        <v>0.83799999999999997</v>
      </c>
      <c r="F16" s="91">
        <f t="shared" si="0"/>
        <v>238.66348448687353</v>
      </c>
      <c r="G16" s="6"/>
      <c r="J16" s="20">
        <f t="shared" si="1"/>
        <v>0.83687732144996085</v>
      </c>
      <c r="K16" s="22">
        <f t="shared" si="2"/>
        <v>-1.1226785500391134E-3</v>
      </c>
      <c r="L16" s="20">
        <f t="shared" si="3"/>
        <v>-1.3397118735550279E-3</v>
      </c>
      <c r="M16" s="20">
        <v>1</v>
      </c>
      <c r="N16" s="15">
        <f t="shared" si="4"/>
        <v>1.7948279041443231E-6</v>
      </c>
    </row>
    <row r="17" spans="14:14" ht="15" thickBot="1" x14ac:dyDescent="0.4">
      <c r="N17" s="16">
        <f>SUM(N10:N16)</f>
        <v>8.7203595027878002E-6</v>
      </c>
    </row>
  </sheetData>
  <mergeCells count="3">
    <mergeCell ref="B5:D5"/>
    <mergeCell ref="B6:D6"/>
    <mergeCell ref="B10:B16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topLeftCell="A5" workbookViewId="0">
      <selection activeCell="G23" sqref="G23"/>
    </sheetView>
  </sheetViews>
  <sheetFormatPr defaultRowHeight="14.5" x14ac:dyDescent="0.35"/>
  <cols>
    <col min="2" max="2" width="13.1796875" bestFit="1" customWidth="1"/>
    <col min="3" max="3" width="14.26953125" bestFit="1" customWidth="1"/>
    <col min="9" max="9" width="10.81640625" customWidth="1"/>
    <col min="11" max="11" width="13" bestFit="1" customWidth="1"/>
    <col min="12" max="12" width="9" bestFit="1" customWidth="1"/>
    <col min="15" max="15" width="11.81640625" bestFit="1" customWidth="1"/>
  </cols>
  <sheetData>
    <row r="1" spans="2:15" x14ac:dyDescent="0.35">
      <c r="I1" s="44" t="s">
        <v>5</v>
      </c>
      <c r="J1" s="64">
        <v>65.484847343038282</v>
      </c>
    </row>
    <row r="2" spans="2:15" x14ac:dyDescent="0.35">
      <c r="I2" s="19" t="s">
        <v>8</v>
      </c>
      <c r="J2" s="65">
        <v>0.15058235489465413</v>
      </c>
    </row>
    <row r="3" spans="2:15" x14ac:dyDescent="0.35">
      <c r="I3" s="19" t="s">
        <v>9</v>
      </c>
      <c r="J3" s="65">
        <v>0.26206567337799563</v>
      </c>
    </row>
    <row r="4" spans="2:15" ht="15" thickBot="1" x14ac:dyDescent="0.4">
      <c r="I4" s="20" t="s">
        <v>10</v>
      </c>
      <c r="J4" s="66">
        <v>0.27466587870564219</v>
      </c>
    </row>
    <row r="5" spans="2:15" ht="15" thickBot="1" x14ac:dyDescent="0.4">
      <c r="B5" s="39" t="s">
        <v>17</v>
      </c>
      <c r="I5" s="35"/>
      <c r="J5" s="35"/>
    </row>
    <row r="6" spans="2:15" ht="15" thickBot="1" x14ac:dyDescent="0.4">
      <c r="I6" s="51" t="s">
        <v>24</v>
      </c>
      <c r="J6" s="52"/>
      <c r="K6" s="29" t="s">
        <v>25</v>
      </c>
    </row>
    <row r="7" spans="2:15" ht="15" thickBot="1" x14ac:dyDescent="0.4">
      <c r="B7" s="7" t="s">
        <v>2</v>
      </c>
      <c r="C7" s="8" t="s">
        <v>5</v>
      </c>
      <c r="D7" s="8" t="s">
        <v>4</v>
      </c>
      <c r="E7" s="9" t="s">
        <v>6</v>
      </c>
      <c r="I7" s="8" t="s">
        <v>5</v>
      </c>
      <c r="J7" s="8" t="s">
        <v>4</v>
      </c>
      <c r="K7" s="8" t="s">
        <v>23</v>
      </c>
      <c r="L7" s="50" t="s">
        <v>11</v>
      </c>
      <c r="M7" s="50" t="s">
        <v>12</v>
      </c>
      <c r="N7" s="50" t="s">
        <v>13</v>
      </c>
      <c r="O7" s="50" t="s">
        <v>14</v>
      </c>
    </row>
    <row r="8" spans="2:15" x14ac:dyDescent="0.35">
      <c r="B8" s="23" t="s">
        <v>15</v>
      </c>
      <c r="C8" s="53">
        <v>199.58</v>
      </c>
      <c r="D8" s="54">
        <v>0.8367</v>
      </c>
      <c r="E8" s="3">
        <f>C8/D8</f>
        <v>238.53232938926737</v>
      </c>
      <c r="I8" s="53">
        <v>199.58</v>
      </c>
      <c r="J8" s="54">
        <v>0.8367</v>
      </c>
      <c r="K8" s="2">
        <f>$J$3+($J$4*(I8-$J$1)^$J$2)</f>
        <v>0.83638784482919459</v>
      </c>
      <c r="L8" s="46">
        <f>K8-J8</f>
        <v>-3.12155170805406E-4</v>
      </c>
      <c r="M8" s="2">
        <f>L8/J8</f>
        <v>-3.7307896594407315E-4</v>
      </c>
      <c r="N8" s="2">
        <v>1</v>
      </c>
      <c r="O8" s="2">
        <f>(M8*N8)^2</f>
        <v>1.3918791482989889E-7</v>
      </c>
    </row>
    <row r="9" spans="2:15" x14ac:dyDescent="0.35">
      <c r="B9" s="23" t="s">
        <v>3</v>
      </c>
      <c r="C9" s="53">
        <v>208.5</v>
      </c>
      <c r="D9" s="54">
        <v>0.8427</v>
      </c>
      <c r="E9" s="3">
        <f t="shared" ref="E9:E12" si="0">C9/D9</f>
        <v>247.4190103239587</v>
      </c>
      <c r="I9" s="53">
        <v>208.5</v>
      </c>
      <c r="J9" s="54">
        <v>0.8427</v>
      </c>
      <c r="K9" s="2">
        <f t="shared" ref="K9:K24" si="1">$J$3+($J$4*(I9-$J$1)^$J$2)</f>
        <v>0.84198451128516827</v>
      </c>
      <c r="L9" s="46">
        <f t="shared" ref="L9:L24" si="2">K9-J9</f>
        <v>-7.1548871483173571E-4</v>
      </c>
      <c r="M9" s="2">
        <f t="shared" ref="M9:M24" si="3">L9/J9</f>
        <v>-8.4904321209414461E-4</v>
      </c>
      <c r="N9" s="2">
        <v>1</v>
      </c>
      <c r="O9" s="2">
        <f t="shared" ref="O9:O24" si="4">(M9*N9)^2</f>
        <v>7.2087437600314267E-7</v>
      </c>
    </row>
    <row r="10" spans="2:15" x14ac:dyDescent="0.35">
      <c r="B10" s="23" t="s">
        <v>16</v>
      </c>
      <c r="C10" s="53">
        <v>294.32</v>
      </c>
      <c r="D10" s="54">
        <v>0.88170000000000004</v>
      </c>
      <c r="E10" s="3">
        <f t="shared" si="0"/>
        <v>333.80968583418394</v>
      </c>
      <c r="I10" s="53">
        <v>294.32</v>
      </c>
      <c r="J10" s="54">
        <v>0.88170000000000004</v>
      </c>
      <c r="K10" s="2">
        <f t="shared" si="1"/>
        <v>0.88451958667228237</v>
      </c>
      <c r="L10" s="46">
        <f t="shared" si="2"/>
        <v>2.819586672282326E-3</v>
      </c>
      <c r="M10" s="2">
        <f t="shared" si="3"/>
        <v>3.1978980064447382E-3</v>
      </c>
      <c r="N10" s="2">
        <v>1</v>
      </c>
      <c r="O10" s="2">
        <f t="shared" si="4"/>
        <v>1.022655165962323E-5</v>
      </c>
    </row>
    <row r="11" spans="2:15" x14ac:dyDescent="0.35">
      <c r="B11" s="23" t="s">
        <v>18</v>
      </c>
      <c r="C11" s="53">
        <v>609.34</v>
      </c>
      <c r="D11" s="54">
        <v>0.96740000000000004</v>
      </c>
      <c r="E11" s="3">
        <f t="shared" si="0"/>
        <v>629.8738887740335</v>
      </c>
      <c r="I11" s="53">
        <v>609.34</v>
      </c>
      <c r="J11" s="54">
        <v>0.96740000000000004</v>
      </c>
      <c r="K11" s="2">
        <f t="shared" si="1"/>
        <v>0.97118646674074616</v>
      </c>
      <c r="L11" s="46">
        <f t="shared" si="2"/>
        <v>3.7864667407461194E-3</v>
      </c>
      <c r="M11" s="2">
        <f t="shared" si="3"/>
        <v>3.9140652684991929E-3</v>
      </c>
      <c r="N11" s="2">
        <v>1</v>
      </c>
      <c r="O11" s="2">
        <f t="shared" si="4"/>
        <v>1.531990692607166E-5</v>
      </c>
    </row>
    <row r="12" spans="2:15" ht="15" thickBot="1" x14ac:dyDescent="0.4">
      <c r="B12" s="24" t="s">
        <v>19</v>
      </c>
      <c r="C12" s="55">
        <v>755.98</v>
      </c>
      <c r="D12" s="56">
        <v>1.0015000000000001</v>
      </c>
      <c r="E12" s="5">
        <f t="shared" si="0"/>
        <v>754.8477284073889</v>
      </c>
      <c r="I12" s="55">
        <v>755.98</v>
      </c>
      <c r="J12" s="56">
        <v>1.0015000000000001</v>
      </c>
      <c r="K12" s="4">
        <f t="shared" si="1"/>
        <v>0.99714160886612246</v>
      </c>
      <c r="L12" s="47">
        <f t="shared" si="2"/>
        <v>-4.3583911338775927E-3</v>
      </c>
      <c r="M12" s="4">
        <f t="shared" si="3"/>
        <v>-4.3518633388692886E-3</v>
      </c>
      <c r="N12" s="4">
        <v>1</v>
      </c>
      <c r="O12" s="4">
        <f t="shared" si="4"/>
        <v>1.8938714520194551E-5</v>
      </c>
    </row>
    <row r="13" spans="2:15" ht="15" thickBot="1" x14ac:dyDescent="0.4">
      <c r="I13" s="53">
        <v>101.78</v>
      </c>
      <c r="J13" s="57">
        <v>0.73380000000000001</v>
      </c>
      <c r="K13" s="48">
        <f t="shared" si="1"/>
        <v>0.73379229996187645</v>
      </c>
      <c r="L13" s="49">
        <f t="shared" si="2"/>
        <v>-7.7000381235592386E-6</v>
      </c>
      <c r="M13" s="48">
        <f t="shared" si="3"/>
        <v>-1.0493374384790458E-5</v>
      </c>
      <c r="N13" s="48">
        <v>1</v>
      </c>
      <c r="O13" s="48">
        <f t="shared" si="4"/>
        <v>1.1011090597937653E-10</v>
      </c>
    </row>
    <row r="14" spans="2:15" ht="15" thickBot="1" x14ac:dyDescent="0.4">
      <c r="B14" s="30" t="s">
        <v>21</v>
      </c>
      <c r="C14" s="42"/>
      <c r="D14" s="31"/>
      <c r="I14" s="53">
        <v>101.84</v>
      </c>
      <c r="J14" s="57">
        <v>0.73380000000000001</v>
      </c>
      <c r="K14" s="2">
        <f t="shared" si="1"/>
        <v>0.73390964436687189</v>
      </c>
      <c r="L14" s="46">
        <f t="shared" si="2"/>
        <v>1.0964436687188606E-4</v>
      </c>
      <c r="M14" s="2">
        <f t="shared" si="3"/>
        <v>1.4941996030510502E-4</v>
      </c>
      <c r="N14" s="2">
        <v>1</v>
      </c>
      <c r="O14" s="2">
        <f t="shared" si="4"/>
        <v>2.2326324537579159E-8</v>
      </c>
    </row>
    <row r="15" spans="2:15" ht="15" thickBot="1" x14ac:dyDescent="0.4">
      <c r="I15" s="53">
        <v>102.27</v>
      </c>
      <c r="J15" s="57">
        <v>0.73470000000000002</v>
      </c>
      <c r="K15" s="2">
        <f t="shared" si="1"/>
        <v>0.73474583195869769</v>
      </c>
      <c r="L15" s="46">
        <f t="shared" si="2"/>
        <v>4.5831958697672981E-5</v>
      </c>
      <c r="M15" s="2">
        <f t="shared" si="3"/>
        <v>6.238186837848507E-5</v>
      </c>
      <c r="N15" s="2">
        <v>1</v>
      </c>
      <c r="O15" s="2">
        <f t="shared" si="4"/>
        <v>3.8914975023906352E-9</v>
      </c>
    </row>
    <row r="16" spans="2:15" ht="15" thickBot="1" x14ac:dyDescent="0.4">
      <c r="B16" s="8" t="s">
        <v>2</v>
      </c>
      <c r="C16" s="8" t="s">
        <v>20</v>
      </c>
      <c r="D16" s="8" t="s">
        <v>5</v>
      </c>
      <c r="E16" s="8" t="s">
        <v>4</v>
      </c>
      <c r="F16" s="9" t="s">
        <v>6</v>
      </c>
      <c r="I16" s="53">
        <v>101.55</v>
      </c>
      <c r="J16" s="57">
        <v>0.73360000000000003</v>
      </c>
      <c r="K16" s="2">
        <f t="shared" si="1"/>
        <v>0.73334094779930514</v>
      </c>
      <c r="L16" s="46">
        <f t="shared" si="2"/>
        <v>-2.5905220069488699E-4</v>
      </c>
      <c r="M16" s="2">
        <f t="shared" si="3"/>
        <v>-3.5312459200502585E-4</v>
      </c>
      <c r="N16" s="2">
        <v>1</v>
      </c>
      <c r="O16" s="2">
        <f t="shared" si="4"/>
        <v>1.2469697747871596E-7</v>
      </c>
    </row>
    <row r="17" spans="2:15" x14ac:dyDescent="0.35">
      <c r="B17" s="32" t="s">
        <v>3</v>
      </c>
      <c r="C17" s="53">
        <v>2915</v>
      </c>
      <c r="D17" s="53">
        <v>101.78</v>
      </c>
      <c r="E17" s="57">
        <v>0.73380000000000001</v>
      </c>
      <c r="F17" s="40">
        <f>D17/E17</f>
        <v>138.702643772145</v>
      </c>
      <c r="I17" s="53">
        <v>101.25</v>
      </c>
      <c r="J17" s="57">
        <v>0.7329</v>
      </c>
      <c r="K17" s="2">
        <f t="shared" si="1"/>
        <v>0.73274853873052925</v>
      </c>
      <c r="L17" s="46">
        <f t="shared" si="2"/>
        <v>-1.514612694707429E-4</v>
      </c>
      <c r="M17" s="2">
        <f t="shared" si="3"/>
        <v>-2.0666021213090857E-4</v>
      </c>
      <c r="N17" s="2">
        <v>1</v>
      </c>
      <c r="O17" s="2">
        <f t="shared" si="4"/>
        <v>4.270844327799213E-8</v>
      </c>
    </row>
    <row r="18" spans="2:15" x14ac:dyDescent="0.35">
      <c r="B18" s="32"/>
      <c r="C18" s="53">
        <v>2515</v>
      </c>
      <c r="D18" s="53">
        <v>101.84</v>
      </c>
      <c r="E18" s="57">
        <v>0.73380000000000001</v>
      </c>
      <c r="F18" s="40">
        <f t="shared" ref="F18:F25" si="5">D18/E18</f>
        <v>138.7844099209594</v>
      </c>
      <c r="I18" s="53">
        <v>102.27</v>
      </c>
      <c r="J18" s="57">
        <v>0.73480000000000001</v>
      </c>
      <c r="K18" s="2">
        <f t="shared" si="1"/>
        <v>0.73474583195869769</v>
      </c>
      <c r="L18" s="46">
        <f t="shared" si="2"/>
        <v>-5.4168041302316006E-5</v>
      </c>
      <c r="M18" s="2">
        <f t="shared" si="3"/>
        <v>-7.3718074717359837E-5</v>
      </c>
      <c r="N18" s="2">
        <v>1</v>
      </c>
      <c r="O18" s="2">
        <f t="shared" si="4"/>
        <v>5.4343545400342477E-9</v>
      </c>
    </row>
    <row r="19" spans="2:15" x14ac:dyDescent="0.35">
      <c r="B19" s="32"/>
      <c r="C19" s="53">
        <v>2115</v>
      </c>
      <c r="D19" s="53">
        <v>102.27</v>
      </c>
      <c r="E19" s="57">
        <v>0.73470000000000002</v>
      </c>
      <c r="F19" s="40">
        <f t="shared" si="5"/>
        <v>139.19967333605553</v>
      </c>
      <c r="I19" s="54">
        <v>103.74</v>
      </c>
      <c r="J19" s="57">
        <v>0.73699999999999999</v>
      </c>
      <c r="K19" s="2">
        <f t="shared" si="1"/>
        <v>0.7375430842991868</v>
      </c>
      <c r="L19" s="46">
        <f t="shared" si="2"/>
        <v>5.4308429918681345E-4</v>
      </c>
      <c r="M19" s="2">
        <f t="shared" si="3"/>
        <v>7.3688507352349182E-4</v>
      </c>
      <c r="N19" s="2">
        <v>1</v>
      </c>
      <c r="O19" s="2">
        <f t="shared" si="4"/>
        <v>5.429996115817219E-7</v>
      </c>
    </row>
    <row r="20" spans="2:15" x14ac:dyDescent="0.35">
      <c r="B20" s="32"/>
      <c r="C20" s="53">
        <v>1715</v>
      </c>
      <c r="D20" s="53">
        <v>101.55</v>
      </c>
      <c r="E20" s="57">
        <v>0.73360000000000003</v>
      </c>
      <c r="F20" s="40">
        <f t="shared" si="5"/>
        <v>138.42693565976009</v>
      </c>
      <c r="I20" s="58">
        <v>101.08</v>
      </c>
      <c r="J20" s="57">
        <v>0.73240000000000005</v>
      </c>
      <c r="K20" s="2">
        <f t="shared" si="1"/>
        <v>0.73241096415719764</v>
      </c>
      <c r="L20" s="46">
        <f t="shared" si="2"/>
        <v>1.0964157197590474E-5</v>
      </c>
      <c r="M20" s="2">
        <f t="shared" si="3"/>
        <v>1.4970176403045431E-5</v>
      </c>
      <c r="N20" s="2">
        <v>1</v>
      </c>
      <c r="O20" s="2">
        <f t="shared" si="4"/>
        <v>2.2410618153829823E-10</v>
      </c>
    </row>
    <row r="21" spans="2:15" ht="15" thickBot="1" x14ac:dyDescent="0.4">
      <c r="B21" s="32"/>
      <c r="C21" s="53">
        <v>1315</v>
      </c>
      <c r="D21" s="53">
        <v>101.25</v>
      </c>
      <c r="E21" s="57">
        <v>0.7329</v>
      </c>
      <c r="F21" s="40">
        <f t="shared" si="5"/>
        <v>138.14981580024559</v>
      </c>
      <c r="I21" s="59">
        <v>100.61</v>
      </c>
      <c r="J21" s="60">
        <v>0.73150000000000004</v>
      </c>
      <c r="K21" s="4">
        <f t="shared" si="1"/>
        <v>0.73147049090336624</v>
      </c>
      <c r="L21" s="47">
        <f t="shared" si="2"/>
        <v>-2.9509096633795195E-5</v>
      </c>
      <c r="M21" s="4">
        <f t="shared" si="3"/>
        <v>-4.0340528549275727E-5</v>
      </c>
      <c r="N21" s="4">
        <v>1</v>
      </c>
      <c r="O21" s="4">
        <f t="shared" si="4"/>
        <v>1.6273582436349301E-9</v>
      </c>
    </row>
    <row r="22" spans="2:15" x14ac:dyDescent="0.35">
      <c r="B22" s="32"/>
      <c r="C22" s="53">
        <v>915</v>
      </c>
      <c r="D22" s="53">
        <v>102.27</v>
      </c>
      <c r="E22" s="57">
        <v>0.73480000000000001</v>
      </c>
      <c r="F22" s="40">
        <f t="shared" si="5"/>
        <v>139.18072945019051</v>
      </c>
      <c r="I22" s="53">
        <v>209.93</v>
      </c>
      <c r="J22" s="54">
        <v>0.84450000000000003</v>
      </c>
      <c r="K22" s="48">
        <f t="shared" si="1"/>
        <v>0.84285398889294116</v>
      </c>
      <c r="L22" s="49">
        <f t="shared" si="2"/>
        <v>-1.6460111070588646E-3</v>
      </c>
      <c r="M22" s="48">
        <f t="shared" si="3"/>
        <v>-1.9490954494480338E-3</v>
      </c>
      <c r="N22" s="48">
        <v>1</v>
      </c>
      <c r="O22" s="48">
        <f t="shared" si="4"/>
        <v>3.7989730710590329E-6</v>
      </c>
    </row>
    <row r="23" spans="2:15" x14ac:dyDescent="0.35">
      <c r="B23" s="32"/>
      <c r="C23" s="53">
        <v>615</v>
      </c>
      <c r="D23" s="54">
        <v>103.74</v>
      </c>
      <c r="E23" s="57">
        <v>0.73699999999999999</v>
      </c>
      <c r="F23" s="40">
        <f t="shared" si="5"/>
        <v>140.75983717774761</v>
      </c>
      <c r="I23" s="53">
        <v>217.2</v>
      </c>
      <c r="J23" s="54">
        <v>0.84909999999999997</v>
      </c>
      <c r="K23" s="2">
        <f t="shared" si="1"/>
        <v>0.8471644468729036</v>
      </c>
      <c r="L23" s="46">
        <f t="shared" si="2"/>
        <v>-1.9355531270963677E-3</v>
      </c>
      <c r="M23" s="2">
        <f t="shared" si="3"/>
        <v>-2.2795349512382142E-3</v>
      </c>
      <c r="N23" s="2">
        <v>1</v>
      </c>
      <c r="O23" s="2">
        <f t="shared" si="4"/>
        <v>5.1962795939166079E-6</v>
      </c>
    </row>
    <row r="24" spans="2:15" ht="15" thickBot="1" x14ac:dyDescent="0.4">
      <c r="B24" s="32"/>
      <c r="C24" s="53">
        <v>315</v>
      </c>
      <c r="D24" s="58">
        <v>101.08</v>
      </c>
      <c r="E24" s="57">
        <v>0.73240000000000005</v>
      </c>
      <c r="F24" s="40">
        <f t="shared" si="5"/>
        <v>138.01201529219006</v>
      </c>
      <c r="I24" s="55">
        <v>303.62</v>
      </c>
      <c r="J24" s="56">
        <v>0.8871</v>
      </c>
      <c r="K24" s="4">
        <f t="shared" si="1"/>
        <v>0.88826470583323536</v>
      </c>
      <c r="L24" s="47">
        <f t="shared" si="2"/>
        <v>1.1647058332353577E-3</v>
      </c>
      <c r="M24" s="4">
        <f t="shared" si="3"/>
        <v>1.3129363467876875E-3</v>
      </c>
      <c r="N24" s="4">
        <v>1</v>
      </c>
      <c r="O24" s="4">
        <f t="shared" si="4"/>
        <v>1.723801850716199E-6</v>
      </c>
    </row>
    <row r="25" spans="2:15" ht="15" thickBot="1" x14ac:dyDescent="0.4">
      <c r="B25" s="33"/>
      <c r="C25" s="55">
        <v>15</v>
      </c>
      <c r="D25" s="59">
        <v>100.61</v>
      </c>
      <c r="E25" s="60">
        <v>0.73150000000000004</v>
      </c>
      <c r="F25" s="41">
        <f t="shared" si="5"/>
        <v>137.5393028024607</v>
      </c>
      <c r="O25" s="45">
        <f>SUM(O8:O24)</f>
        <v>5.6808308696663916E-5</v>
      </c>
    </row>
    <row r="27" spans="2:15" ht="15" thickBot="1" x14ac:dyDescent="0.4"/>
    <row r="28" spans="2:15" ht="15" thickBot="1" x14ac:dyDescent="0.4">
      <c r="B28" s="43" t="s">
        <v>22</v>
      </c>
    </row>
    <row r="29" spans="2:15" ht="15" thickBot="1" x14ac:dyDescent="0.4"/>
    <row r="30" spans="2:15" ht="15" thickBot="1" x14ac:dyDescent="0.4">
      <c r="B30" s="7" t="s">
        <v>2</v>
      </c>
      <c r="C30" s="8" t="s">
        <v>5</v>
      </c>
      <c r="D30" s="8" t="s">
        <v>4</v>
      </c>
      <c r="E30" s="9" t="s">
        <v>6</v>
      </c>
    </row>
    <row r="31" spans="2:15" x14ac:dyDescent="0.35">
      <c r="B31" s="23" t="s">
        <v>15</v>
      </c>
      <c r="C31" s="53">
        <v>209.93</v>
      </c>
      <c r="D31" s="54">
        <v>0.84450000000000003</v>
      </c>
      <c r="E31" s="3">
        <f>C31/D31</f>
        <v>248.58496151568977</v>
      </c>
    </row>
    <row r="32" spans="2:15" x14ac:dyDescent="0.35">
      <c r="B32" s="23" t="s">
        <v>3</v>
      </c>
      <c r="C32" s="53">
        <v>217.2</v>
      </c>
      <c r="D32" s="54">
        <v>0.84909999999999997</v>
      </c>
      <c r="E32" s="3">
        <f t="shared" ref="E32:E33" si="6">C32/D32</f>
        <v>255.80025909786832</v>
      </c>
    </row>
    <row r="33" spans="2:5" ht="15" thickBot="1" x14ac:dyDescent="0.4">
      <c r="B33" s="24" t="s">
        <v>16</v>
      </c>
      <c r="C33" s="55">
        <v>303.62</v>
      </c>
      <c r="D33" s="56">
        <v>0.8871</v>
      </c>
      <c r="E33" s="5">
        <f t="shared" si="6"/>
        <v>342.26130086799685</v>
      </c>
    </row>
  </sheetData>
  <sortState ref="F4:F15">
    <sortCondition sortBy="cellColor" ref="F4"/>
  </sortState>
  <mergeCells count="3">
    <mergeCell ref="B17:B25"/>
    <mergeCell ref="B14:D14"/>
    <mergeCell ref="I6:J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workbookViewId="0">
      <selection activeCell="L8" sqref="L8"/>
    </sheetView>
  </sheetViews>
  <sheetFormatPr defaultRowHeight="14.5" x14ac:dyDescent="0.35"/>
  <cols>
    <col min="1" max="1" width="8.7265625" style="6"/>
    <col min="2" max="2" width="23.90625" style="6" customWidth="1"/>
    <col min="3" max="3" width="17.08984375" style="6" customWidth="1"/>
    <col min="4" max="9" width="8.7265625" style="6"/>
    <col min="10" max="10" width="13" style="6" bestFit="1" customWidth="1"/>
    <col min="11" max="16384" width="8.7265625" style="6"/>
  </cols>
  <sheetData>
    <row r="1" spans="2:14" x14ac:dyDescent="0.35">
      <c r="H1" s="44" t="s">
        <v>5</v>
      </c>
      <c r="I1" s="64">
        <v>69.399969097841975</v>
      </c>
    </row>
    <row r="2" spans="2:14" ht="15" thickBot="1" x14ac:dyDescent="0.4">
      <c r="H2" s="19" t="s">
        <v>8</v>
      </c>
      <c r="I2" s="65">
        <v>0.13040495620813075</v>
      </c>
    </row>
    <row r="3" spans="2:14" ht="15" thickBot="1" x14ac:dyDescent="0.4">
      <c r="B3" s="67" t="s">
        <v>26</v>
      </c>
      <c r="C3" s="68"/>
      <c r="D3" s="69"/>
      <c r="H3" s="19" t="s">
        <v>9</v>
      </c>
      <c r="I3" s="65">
        <v>0.28113816231725525</v>
      </c>
    </row>
    <row r="4" spans="2:14" ht="15" thickBot="1" x14ac:dyDescent="0.4">
      <c r="B4" s="34"/>
      <c r="C4" s="34"/>
      <c r="D4" s="34"/>
      <c r="H4" s="20" t="s">
        <v>10</v>
      </c>
      <c r="I4" s="66">
        <v>0.29041156562426457</v>
      </c>
    </row>
    <row r="5" spans="2:14" ht="15" thickBot="1" x14ac:dyDescent="0.4">
      <c r="B5" s="34"/>
      <c r="C5" s="34"/>
      <c r="D5" s="34"/>
      <c r="H5" s="35"/>
      <c r="I5" s="92"/>
    </row>
    <row r="6" spans="2:14" ht="15" thickBot="1" x14ac:dyDescent="0.4">
      <c r="H6" s="51" t="s">
        <v>24</v>
      </c>
      <c r="I6" s="52"/>
      <c r="J6" s="29" t="s">
        <v>25</v>
      </c>
      <c r="K6" s="28"/>
      <c r="L6" s="28"/>
      <c r="M6" s="28"/>
      <c r="N6" s="28"/>
    </row>
    <row r="7" spans="2:14" ht="16" thickBot="1" x14ac:dyDescent="0.4">
      <c r="B7" s="80" t="s">
        <v>2</v>
      </c>
      <c r="C7" s="80" t="s">
        <v>5</v>
      </c>
      <c r="D7" s="80" t="s">
        <v>4</v>
      </c>
      <c r="E7" s="81" t="s">
        <v>6</v>
      </c>
      <c r="H7" s="8" t="s">
        <v>5</v>
      </c>
      <c r="I7" s="8" t="s">
        <v>4</v>
      </c>
      <c r="J7" s="8" t="s">
        <v>23</v>
      </c>
      <c r="K7" s="50" t="s">
        <v>11</v>
      </c>
      <c r="L7" s="50" t="s">
        <v>12</v>
      </c>
      <c r="M7" s="50" t="s">
        <v>13</v>
      </c>
      <c r="N7" s="93" t="s">
        <v>14</v>
      </c>
    </row>
    <row r="8" spans="2:14" x14ac:dyDescent="0.35">
      <c r="B8" s="2" t="s">
        <v>27</v>
      </c>
      <c r="C8" s="75">
        <v>86.18</v>
      </c>
      <c r="D8" s="76">
        <v>0.66400000000000003</v>
      </c>
      <c r="E8" s="37">
        <f>C8/D8</f>
        <v>129.78915662650601</v>
      </c>
      <c r="H8" s="75">
        <v>86.18</v>
      </c>
      <c r="I8" s="76">
        <v>0.66400000000000003</v>
      </c>
      <c r="J8" s="2">
        <f>$I$3+($I$4*(H8-$I$1)^$I$2)</f>
        <v>0.70063911734670237</v>
      </c>
      <c r="K8" s="94">
        <f>J8-I8</f>
        <v>3.6639117346702332E-2</v>
      </c>
      <c r="L8" s="2">
        <f>K8/I8</f>
        <v>5.517939359443122E-2</v>
      </c>
      <c r="M8" s="2">
        <v>0</v>
      </c>
      <c r="N8" s="95">
        <f>(L8*M8)^2</f>
        <v>0</v>
      </c>
    </row>
    <row r="9" spans="2:14" x14ac:dyDescent="0.35">
      <c r="B9" s="2" t="s">
        <v>28</v>
      </c>
      <c r="C9" s="75">
        <v>92.46</v>
      </c>
      <c r="D9" s="76">
        <v>0.71799999999999997</v>
      </c>
      <c r="E9" s="37">
        <f t="shared" ref="E9:E32" si="0">C9/D9</f>
        <v>128.77437325905291</v>
      </c>
      <c r="H9" s="75">
        <v>92.46</v>
      </c>
      <c r="I9" s="76">
        <v>0.71799999999999997</v>
      </c>
      <c r="J9" s="2">
        <f t="shared" ref="J9:J36" si="1">$I$3+($I$4*(H9-$I$1)^$I$2)</f>
        <v>0.71839598887842115</v>
      </c>
      <c r="K9" s="94">
        <f t="shared" ref="K9:K36" si="2">J9-I9</f>
        <v>3.9598887842118291E-4</v>
      </c>
      <c r="L9" s="2">
        <f t="shared" ref="L9:L36" si="3">K9/I9</f>
        <v>5.5151654376209324E-4</v>
      </c>
      <c r="M9" s="2">
        <v>1</v>
      </c>
      <c r="N9" s="95">
        <f t="shared" ref="N9:N36" si="4">(L9*M9)^2</f>
        <v>3.0417049804328493E-7</v>
      </c>
    </row>
    <row r="10" spans="2:14" x14ac:dyDescent="0.35">
      <c r="B10" s="2" t="s">
        <v>29</v>
      </c>
      <c r="C10" s="77">
        <v>105.31</v>
      </c>
      <c r="D10" s="76">
        <v>0.745</v>
      </c>
      <c r="E10" s="37">
        <f t="shared" si="0"/>
        <v>141.35570469798657</v>
      </c>
      <c r="H10" s="77">
        <v>105.31</v>
      </c>
      <c r="I10" s="76">
        <v>0.745</v>
      </c>
      <c r="J10" s="2">
        <f t="shared" si="1"/>
        <v>0.74439490978567058</v>
      </c>
      <c r="K10" s="94">
        <f t="shared" si="2"/>
        <v>-6.050902143294179E-4</v>
      </c>
      <c r="L10" s="2">
        <f t="shared" si="3"/>
        <v>-8.1220162997237301E-4</v>
      </c>
      <c r="M10" s="2">
        <v>1</v>
      </c>
      <c r="N10" s="95">
        <f t="shared" si="4"/>
        <v>6.5967148772977958E-7</v>
      </c>
    </row>
    <row r="11" spans="2:14" x14ac:dyDescent="0.35">
      <c r="B11" s="2" t="s">
        <v>30</v>
      </c>
      <c r="C11" s="77">
        <v>119.34</v>
      </c>
      <c r="D11" s="76">
        <v>0.76900000000000002</v>
      </c>
      <c r="E11" s="37">
        <f t="shared" si="0"/>
        <v>155.18855656697008</v>
      </c>
      <c r="H11" s="77">
        <v>119.34</v>
      </c>
      <c r="I11" s="76">
        <v>0.76900000000000002</v>
      </c>
      <c r="J11" s="2">
        <f t="shared" si="1"/>
        <v>0.76475348273388866</v>
      </c>
      <c r="K11" s="94">
        <f t="shared" si="2"/>
        <v>-4.2465172661113604E-3</v>
      </c>
      <c r="L11" s="2">
        <f t="shared" si="3"/>
        <v>-5.5221290846701691E-3</v>
      </c>
      <c r="M11" s="2">
        <v>1</v>
      </c>
      <c r="N11" s="95">
        <f t="shared" si="4"/>
        <v>3.0493909627760201E-5</v>
      </c>
    </row>
    <row r="12" spans="2:14" x14ac:dyDescent="0.35">
      <c r="B12" s="2" t="s">
        <v>31</v>
      </c>
      <c r="C12" s="77">
        <v>134.01</v>
      </c>
      <c r="D12" s="76">
        <v>0.77900000000000003</v>
      </c>
      <c r="E12" s="37">
        <f t="shared" si="0"/>
        <v>172.02824133504492</v>
      </c>
      <c r="H12" s="77">
        <v>134.01</v>
      </c>
      <c r="I12" s="76">
        <v>0.77900000000000003</v>
      </c>
      <c r="J12" s="2">
        <f t="shared" si="1"/>
        <v>0.78127171780351157</v>
      </c>
      <c r="K12" s="94">
        <f t="shared" si="2"/>
        <v>2.2717178035115415E-3</v>
      </c>
      <c r="L12" s="2">
        <f t="shared" si="3"/>
        <v>2.9161974371136605E-3</v>
      </c>
      <c r="M12" s="2">
        <v>1</v>
      </c>
      <c r="N12" s="95">
        <f t="shared" si="4"/>
        <v>8.5042074922282825E-6</v>
      </c>
    </row>
    <row r="13" spans="2:14" x14ac:dyDescent="0.35">
      <c r="B13" s="2" t="s">
        <v>32</v>
      </c>
      <c r="C13" s="77">
        <v>147</v>
      </c>
      <c r="D13" s="76">
        <v>0.79</v>
      </c>
      <c r="E13" s="37">
        <f t="shared" si="0"/>
        <v>186.07594936708861</v>
      </c>
      <c r="H13" s="77">
        <v>147</v>
      </c>
      <c r="I13" s="76">
        <v>0.79</v>
      </c>
      <c r="J13" s="2">
        <f t="shared" si="1"/>
        <v>0.79336374562088707</v>
      </c>
      <c r="K13" s="94">
        <f t="shared" si="2"/>
        <v>3.3637456208870375E-3</v>
      </c>
      <c r="L13" s="2">
        <f t="shared" si="3"/>
        <v>4.2579058492240984E-3</v>
      </c>
      <c r="M13" s="2">
        <v>1</v>
      </c>
      <c r="N13" s="95">
        <f t="shared" si="4"/>
        <v>1.812976222085679E-5</v>
      </c>
    </row>
    <row r="14" spans="2:14" x14ac:dyDescent="0.35">
      <c r="B14" s="2" t="s">
        <v>33</v>
      </c>
      <c r="C14" s="77">
        <v>161</v>
      </c>
      <c r="D14" s="76">
        <v>0.80100000000000005</v>
      </c>
      <c r="E14" s="37">
        <f t="shared" si="0"/>
        <v>200.99875156054929</v>
      </c>
      <c r="H14" s="77">
        <v>161</v>
      </c>
      <c r="I14" s="76">
        <v>0.80100000000000005</v>
      </c>
      <c r="J14" s="2">
        <f t="shared" si="1"/>
        <v>0.80456359480579986</v>
      </c>
      <c r="K14" s="94">
        <f t="shared" si="2"/>
        <v>3.563594805799819E-3</v>
      </c>
      <c r="L14" s="2">
        <f t="shared" si="3"/>
        <v>4.4489323418224957E-3</v>
      </c>
      <c r="M14" s="2">
        <v>1</v>
      </c>
      <c r="N14" s="95">
        <f t="shared" si="4"/>
        <v>1.9792998982114197E-5</v>
      </c>
    </row>
    <row r="15" spans="2:14" x14ac:dyDescent="0.35">
      <c r="B15" s="2" t="s">
        <v>34</v>
      </c>
      <c r="C15" s="77">
        <v>175</v>
      </c>
      <c r="D15" s="76">
        <v>0.81200000000000006</v>
      </c>
      <c r="E15" s="37">
        <f t="shared" si="0"/>
        <v>215.51724137931032</v>
      </c>
      <c r="H15" s="77">
        <v>175</v>
      </c>
      <c r="I15" s="76">
        <v>0.81200000000000006</v>
      </c>
      <c r="J15" s="2">
        <f t="shared" si="1"/>
        <v>0.81436221252272634</v>
      </c>
      <c r="K15" s="94">
        <f t="shared" si="2"/>
        <v>2.3622125227262813E-3</v>
      </c>
      <c r="L15" s="2">
        <f t="shared" si="3"/>
        <v>2.9091287225693117E-3</v>
      </c>
      <c r="M15" s="2">
        <v>1</v>
      </c>
      <c r="N15" s="95">
        <f t="shared" si="4"/>
        <v>8.4630299244777552E-6</v>
      </c>
    </row>
    <row r="16" spans="2:14" x14ac:dyDescent="0.35">
      <c r="B16" s="2" t="s">
        <v>35</v>
      </c>
      <c r="C16" s="77">
        <v>190</v>
      </c>
      <c r="D16" s="76">
        <v>0.82299999999999995</v>
      </c>
      <c r="E16" s="37">
        <f t="shared" si="0"/>
        <v>230.86269744835968</v>
      </c>
      <c r="H16" s="77">
        <v>190</v>
      </c>
      <c r="I16" s="76">
        <v>0.82299999999999995</v>
      </c>
      <c r="J16" s="2">
        <f t="shared" si="1"/>
        <v>0.82367836733404265</v>
      </c>
      <c r="K16" s="94">
        <f t="shared" si="2"/>
        <v>6.7836733404269545E-4</v>
      </c>
      <c r="L16" s="2">
        <f t="shared" si="3"/>
        <v>8.2426164525236387E-4</v>
      </c>
      <c r="M16" s="2">
        <v>1</v>
      </c>
      <c r="N16" s="95">
        <f t="shared" si="4"/>
        <v>6.7940725983413378E-7</v>
      </c>
    </row>
    <row r="17" spans="2:14" x14ac:dyDescent="0.35">
      <c r="B17" s="2" t="s">
        <v>36</v>
      </c>
      <c r="C17" s="77">
        <v>206</v>
      </c>
      <c r="D17" s="76">
        <v>0.83299999999999996</v>
      </c>
      <c r="E17" s="37">
        <f t="shared" si="0"/>
        <v>247.29891956782714</v>
      </c>
      <c r="H17" s="77">
        <v>206</v>
      </c>
      <c r="I17" s="76">
        <v>0.83299999999999996</v>
      </c>
      <c r="J17" s="2">
        <f t="shared" si="1"/>
        <v>0.83256420856651459</v>
      </c>
      <c r="K17" s="94">
        <f t="shared" si="2"/>
        <v>-4.3579143348537741E-4</v>
      </c>
      <c r="L17" s="2">
        <f t="shared" si="3"/>
        <v>-5.2315898377596327E-4</v>
      </c>
      <c r="M17" s="2">
        <v>1</v>
      </c>
      <c r="N17" s="95">
        <f t="shared" si="4"/>
        <v>2.7369532230549863E-7</v>
      </c>
    </row>
    <row r="18" spans="2:14" x14ac:dyDescent="0.35">
      <c r="B18" s="2" t="s">
        <v>37</v>
      </c>
      <c r="C18" s="77">
        <v>222</v>
      </c>
      <c r="D18" s="76">
        <v>0.84</v>
      </c>
      <c r="E18" s="37">
        <f t="shared" si="0"/>
        <v>264.28571428571428</v>
      </c>
      <c r="H18" s="77">
        <v>222</v>
      </c>
      <c r="I18" s="76">
        <v>0.84</v>
      </c>
      <c r="J18" s="2">
        <f t="shared" si="1"/>
        <v>0.84058684160410513</v>
      </c>
      <c r="K18" s="94">
        <f t="shared" si="2"/>
        <v>5.868416041051594E-4</v>
      </c>
      <c r="L18" s="2">
        <f t="shared" si="3"/>
        <v>6.986209572680469E-4</v>
      </c>
      <c r="M18" s="2">
        <v>1</v>
      </c>
      <c r="N18" s="95">
        <f t="shared" si="4"/>
        <v>4.8807124193412223E-7</v>
      </c>
    </row>
    <row r="19" spans="2:14" x14ac:dyDescent="0.35">
      <c r="B19" s="2" t="s">
        <v>38</v>
      </c>
      <c r="C19" s="77">
        <v>237</v>
      </c>
      <c r="D19" s="76">
        <v>0.84799999999999998</v>
      </c>
      <c r="E19" s="37">
        <f t="shared" si="0"/>
        <v>279.48113207547169</v>
      </c>
      <c r="H19" s="77">
        <v>237</v>
      </c>
      <c r="I19" s="76">
        <v>0.84799999999999998</v>
      </c>
      <c r="J19" s="2">
        <f t="shared" si="1"/>
        <v>0.84746908300014812</v>
      </c>
      <c r="K19" s="94">
        <f t="shared" si="2"/>
        <v>-5.3091699985186036E-4</v>
      </c>
      <c r="L19" s="2">
        <f t="shared" si="3"/>
        <v>-6.2608136774983537E-4</v>
      </c>
      <c r="M19" s="2">
        <v>1</v>
      </c>
      <c r="N19" s="95">
        <f t="shared" si="4"/>
        <v>3.9197787904350459E-7</v>
      </c>
    </row>
    <row r="20" spans="2:14" x14ac:dyDescent="0.35">
      <c r="B20" s="2" t="s">
        <v>39</v>
      </c>
      <c r="C20" s="77">
        <v>251</v>
      </c>
      <c r="D20" s="76">
        <v>0.85299999999999998</v>
      </c>
      <c r="E20" s="37">
        <f t="shared" si="0"/>
        <v>294.25556858147712</v>
      </c>
      <c r="H20" s="77">
        <v>251</v>
      </c>
      <c r="I20" s="76">
        <v>0.85299999999999998</v>
      </c>
      <c r="J20" s="2">
        <f t="shared" si="1"/>
        <v>0.85342508305759557</v>
      </c>
      <c r="K20" s="94">
        <f t="shared" si="2"/>
        <v>4.2508305759558773E-4</v>
      </c>
      <c r="L20" s="2">
        <f t="shared" si="3"/>
        <v>4.9833887174160346E-4</v>
      </c>
      <c r="M20" s="2">
        <v>1</v>
      </c>
      <c r="N20" s="95">
        <f t="shared" si="4"/>
        <v>2.483416310886943E-7</v>
      </c>
    </row>
    <row r="21" spans="2:14" x14ac:dyDescent="0.35">
      <c r="B21" s="2" t="s">
        <v>40</v>
      </c>
      <c r="C21" s="77">
        <v>263</v>
      </c>
      <c r="D21" s="76">
        <v>0.85799999999999998</v>
      </c>
      <c r="E21" s="37">
        <f t="shared" si="0"/>
        <v>306.52680652680652</v>
      </c>
      <c r="H21" s="77">
        <v>263</v>
      </c>
      <c r="I21" s="76">
        <v>0.85799999999999998</v>
      </c>
      <c r="J21" s="2">
        <f t="shared" si="1"/>
        <v>0.85822040323650794</v>
      </c>
      <c r="K21" s="94">
        <f t="shared" si="2"/>
        <v>2.2040323650796001E-4</v>
      </c>
      <c r="L21" s="2">
        <f t="shared" si="3"/>
        <v>2.5688022903025642E-4</v>
      </c>
      <c r="M21" s="2">
        <v>1</v>
      </c>
      <c r="N21" s="95">
        <f t="shared" si="4"/>
        <v>6.5987452066637001E-8</v>
      </c>
    </row>
    <row r="22" spans="2:14" x14ac:dyDescent="0.35">
      <c r="B22" s="2" t="s">
        <v>41</v>
      </c>
      <c r="C22" s="77">
        <v>275</v>
      </c>
      <c r="D22" s="76">
        <v>0.86299999999999999</v>
      </c>
      <c r="E22" s="37">
        <f t="shared" si="0"/>
        <v>318.65585168018538</v>
      </c>
      <c r="H22" s="77">
        <v>275</v>
      </c>
      <c r="I22" s="76">
        <v>0.86299999999999999</v>
      </c>
      <c r="J22" s="2">
        <f t="shared" si="1"/>
        <v>0.86276387011568301</v>
      </c>
      <c r="K22" s="94">
        <f t="shared" si="2"/>
        <v>-2.3612988431698234E-4</v>
      </c>
      <c r="L22" s="2">
        <f t="shared" si="3"/>
        <v>-2.736151614333515E-4</v>
      </c>
      <c r="M22" s="2">
        <v>1</v>
      </c>
      <c r="N22" s="95">
        <f t="shared" si="4"/>
        <v>7.4865256566199006E-8</v>
      </c>
    </row>
    <row r="23" spans="2:14" x14ac:dyDescent="0.35">
      <c r="B23" s="2" t="s">
        <v>42</v>
      </c>
      <c r="C23" s="77">
        <v>291</v>
      </c>
      <c r="D23" s="76">
        <v>0.86799999999999999</v>
      </c>
      <c r="E23" s="37">
        <f t="shared" si="0"/>
        <v>335.25345622119818</v>
      </c>
      <c r="H23" s="77">
        <v>291</v>
      </c>
      <c r="I23" s="76">
        <v>0.86799999999999999</v>
      </c>
      <c r="J23" s="2">
        <f t="shared" si="1"/>
        <v>0.86847580705444449</v>
      </c>
      <c r="K23" s="94">
        <f t="shared" si="2"/>
        <v>4.7580705444449922E-4</v>
      </c>
      <c r="L23" s="2">
        <f t="shared" si="3"/>
        <v>5.4816480926785625E-4</v>
      </c>
      <c r="M23" s="2">
        <v>1</v>
      </c>
      <c r="N23" s="95">
        <f t="shared" si="4"/>
        <v>3.0048465811966523E-7</v>
      </c>
    </row>
    <row r="24" spans="2:14" x14ac:dyDescent="0.35">
      <c r="B24" s="2" t="s">
        <v>43</v>
      </c>
      <c r="C24" s="77">
        <v>305</v>
      </c>
      <c r="D24" s="76">
        <v>0.873</v>
      </c>
      <c r="E24" s="37">
        <f t="shared" si="0"/>
        <v>349.36998854524626</v>
      </c>
      <c r="H24" s="77">
        <v>305</v>
      </c>
      <c r="I24" s="76">
        <v>0.873</v>
      </c>
      <c r="J24" s="2">
        <f t="shared" si="1"/>
        <v>0.87318672328627711</v>
      </c>
      <c r="K24" s="94">
        <f t="shared" si="2"/>
        <v>1.8672328627711288E-4</v>
      </c>
      <c r="L24" s="2">
        <f t="shared" si="3"/>
        <v>2.1388692586152679E-4</v>
      </c>
      <c r="M24" s="2">
        <v>1</v>
      </c>
      <c r="N24" s="95">
        <f t="shared" si="4"/>
        <v>4.5747617054494256E-8</v>
      </c>
    </row>
    <row r="25" spans="2:14" x14ac:dyDescent="0.35">
      <c r="B25" s="2" t="s">
        <v>44</v>
      </c>
      <c r="C25" s="77">
        <v>318</v>
      </c>
      <c r="D25" s="76">
        <v>0.878</v>
      </c>
      <c r="E25" s="37">
        <f t="shared" si="0"/>
        <v>362.1867881548975</v>
      </c>
      <c r="H25" s="77">
        <v>318</v>
      </c>
      <c r="I25" s="76">
        <v>0.878</v>
      </c>
      <c r="J25" s="2">
        <f t="shared" si="1"/>
        <v>0.87734799533518237</v>
      </c>
      <c r="K25" s="94">
        <f t="shared" si="2"/>
        <v>-6.520046648176292E-4</v>
      </c>
      <c r="L25" s="2">
        <f t="shared" si="3"/>
        <v>-7.426021239380743E-4</v>
      </c>
      <c r="M25" s="2">
        <v>1</v>
      </c>
      <c r="N25" s="95">
        <f t="shared" si="4"/>
        <v>5.5145791447733911E-7</v>
      </c>
    </row>
    <row r="26" spans="2:14" x14ac:dyDescent="0.35">
      <c r="B26" s="2" t="s">
        <v>45</v>
      </c>
      <c r="C26" s="77">
        <v>331</v>
      </c>
      <c r="D26" s="76">
        <v>0.88200000000000001</v>
      </c>
      <c r="E26" s="37">
        <f t="shared" si="0"/>
        <v>375.28344671201813</v>
      </c>
      <c r="H26" s="77">
        <v>331</v>
      </c>
      <c r="I26" s="76">
        <v>0.88200000000000001</v>
      </c>
      <c r="J26" s="2">
        <f t="shared" si="1"/>
        <v>0.88132415896292504</v>
      </c>
      <c r="K26" s="94">
        <f t="shared" si="2"/>
        <v>-6.7584103707496457E-4</v>
      </c>
      <c r="L26" s="2">
        <f t="shared" si="3"/>
        <v>-7.6625967922331587E-4</v>
      </c>
      <c r="M26" s="2">
        <v>1</v>
      </c>
      <c r="N26" s="95">
        <f t="shared" si="4"/>
        <v>5.8715389600341895E-7</v>
      </c>
    </row>
    <row r="27" spans="2:14" x14ac:dyDescent="0.35">
      <c r="B27" s="2" t="s">
        <v>46</v>
      </c>
      <c r="C27" s="77">
        <v>345</v>
      </c>
      <c r="D27" s="76">
        <v>0.88600000000000001</v>
      </c>
      <c r="E27" s="37">
        <f t="shared" si="0"/>
        <v>389.3905191873589</v>
      </c>
      <c r="H27" s="77">
        <v>345</v>
      </c>
      <c r="I27" s="76">
        <v>0.88600000000000001</v>
      </c>
      <c r="J27" s="2">
        <f t="shared" si="1"/>
        <v>0.8854184376429568</v>
      </c>
      <c r="K27" s="94">
        <f t="shared" si="2"/>
        <v>-5.8156235704320824E-4</v>
      </c>
      <c r="L27" s="2">
        <f t="shared" si="3"/>
        <v>-6.5639092217066391E-4</v>
      </c>
      <c r="M27" s="2">
        <v>1</v>
      </c>
      <c r="N27" s="95">
        <f t="shared" si="4"/>
        <v>4.3084904270805458E-7</v>
      </c>
    </row>
    <row r="28" spans="2:14" x14ac:dyDescent="0.35">
      <c r="B28" s="2" t="s">
        <v>47</v>
      </c>
      <c r="C28" s="77">
        <v>359</v>
      </c>
      <c r="D28" s="76">
        <v>0.89</v>
      </c>
      <c r="E28" s="37">
        <f t="shared" si="0"/>
        <v>403.37078651685391</v>
      </c>
      <c r="H28" s="77">
        <v>359</v>
      </c>
      <c r="I28" s="76">
        <v>0.89</v>
      </c>
      <c r="J28" s="2">
        <f t="shared" si="1"/>
        <v>0.8893356855853003</v>
      </c>
      <c r="K28" s="94">
        <f t="shared" si="2"/>
        <v>-6.6431441469971819E-4</v>
      </c>
      <c r="L28" s="2">
        <f t="shared" si="3"/>
        <v>-7.4642069067384063E-4</v>
      </c>
      <c r="M28" s="2">
        <v>1</v>
      </c>
      <c r="N28" s="95">
        <f t="shared" si="4"/>
        <v>5.5714384746601323E-7</v>
      </c>
    </row>
    <row r="29" spans="2:14" x14ac:dyDescent="0.35">
      <c r="B29" s="2" t="s">
        <v>48</v>
      </c>
      <c r="C29" s="77">
        <v>374</v>
      </c>
      <c r="D29" s="76">
        <v>0.89400000000000002</v>
      </c>
      <c r="E29" s="37">
        <f t="shared" si="0"/>
        <v>418.34451901565996</v>
      </c>
      <c r="H29" s="77">
        <v>374</v>
      </c>
      <c r="I29" s="76">
        <v>0.89400000000000002</v>
      </c>
      <c r="J29" s="2">
        <f t="shared" si="1"/>
        <v>0.89335405951710722</v>
      </c>
      <c r="K29" s="94">
        <f t="shared" si="2"/>
        <v>-6.4594048289279282E-4</v>
      </c>
      <c r="L29" s="2">
        <f t="shared" si="3"/>
        <v>-7.2252850435435435E-4</v>
      </c>
      <c r="M29" s="2">
        <v>1</v>
      </c>
      <c r="N29" s="95">
        <f t="shared" si="4"/>
        <v>5.220474396045403E-7</v>
      </c>
    </row>
    <row r="30" spans="2:14" x14ac:dyDescent="0.35">
      <c r="B30" s="2" t="s">
        <v>49</v>
      </c>
      <c r="C30" s="77">
        <v>388</v>
      </c>
      <c r="D30" s="76">
        <v>0.89700000000000002</v>
      </c>
      <c r="E30" s="37">
        <f t="shared" si="0"/>
        <v>432.55295429208473</v>
      </c>
      <c r="H30" s="77">
        <v>388</v>
      </c>
      <c r="I30" s="76">
        <v>0.89700000000000002</v>
      </c>
      <c r="J30" s="2">
        <f t="shared" si="1"/>
        <v>0.89695217768125346</v>
      </c>
      <c r="K30" s="94">
        <f t="shared" si="2"/>
        <v>-4.7822318746559844E-5</v>
      </c>
      <c r="L30" s="2">
        <f t="shared" si="3"/>
        <v>-5.3313621791036617E-5</v>
      </c>
      <c r="M30" s="2">
        <v>1</v>
      </c>
      <c r="N30" s="95">
        <f t="shared" si="4"/>
        <v>2.8423422684776943E-9</v>
      </c>
    </row>
    <row r="31" spans="2:14" x14ac:dyDescent="0.35">
      <c r="B31" s="2" t="s">
        <v>50</v>
      </c>
      <c r="C31" s="77">
        <v>402</v>
      </c>
      <c r="D31" s="76">
        <v>0.9</v>
      </c>
      <c r="E31" s="37">
        <f t="shared" si="0"/>
        <v>446.66666666666663</v>
      </c>
      <c r="H31" s="77">
        <v>402</v>
      </c>
      <c r="I31" s="76">
        <v>0.9</v>
      </c>
      <c r="J31" s="2">
        <f t="shared" si="1"/>
        <v>0.90041533730359324</v>
      </c>
      <c r="K31" s="94">
        <f t="shared" si="2"/>
        <v>4.1533730359322174E-4</v>
      </c>
      <c r="L31" s="2">
        <f t="shared" si="3"/>
        <v>4.6148589288135748E-4</v>
      </c>
      <c r="M31" s="2">
        <v>1</v>
      </c>
      <c r="N31" s="95">
        <f t="shared" si="4"/>
        <v>2.1296922932850375E-7</v>
      </c>
    </row>
    <row r="32" spans="2:14" ht="15" thickBot="1" x14ac:dyDescent="0.4">
      <c r="B32" s="4" t="s">
        <v>18</v>
      </c>
      <c r="C32" s="78">
        <v>527</v>
      </c>
      <c r="D32" s="79">
        <v>0.92500000000000004</v>
      </c>
      <c r="E32" s="38">
        <f t="shared" si="0"/>
        <v>569.72972972972968</v>
      </c>
      <c r="H32" s="78">
        <v>527</v>
      </c>
      <c r="I32" s="79">
        <v>0.92500000000000004</v>
      </c>
      <c r="J32" s="4">
        <f t="shared" si="1"/>
        <v>0.9267247130799281</v>
      </c>
      <c r="K32" s="96">
        <f t="shared" si="2"/>
        <v>1.724713079928053E-3</v>
      </c>
      <c r="L32" s="4">
        <f t="shared" si="3"/>
        <v>1.8645546810033004E-3</v>
      </c>
      <c r="M32" s="4">
        <v>1</v>
      </c>
      <c r="N32" s="97">
        <f t="shared" si="4"/>
        <v>3.4765641584513196E-6</v>
      </c>
    </row>
    <row r="33" spans="2:14" x14ac:dyDescent="0.35">
      <c r="H33" s="53">
        <v>180.64</v>
      </c>
      <c r="I33" s="54">
        <v>0.82199999999999995</v>
      </c>
      <c r="J33" s="2">
        <f t="shared" si="1"/>
        <v>0.81799253818823536</v>
      </c>
      <c r="K33" s="98">
        <f t="shared" si="2"/>
        <v>-4.0074618117645899E-3</v>
      </c>
      <c r="L33" s="48">
        <f t="shared" si="3"/>
        <v>-4.87525767854573E-3</v>
      </c>
      <c r="M33" s="48">
        <v>1</v>
      </c>
      <c r="N33" s="95">
        <f t="shared" si="4"/>
        <v>2.3768137432219102E-5</v>
      </c>
    </row>
    <row r="34" spans="2:14" ht="15" thickBot="1" x14ac:dyDescent="0.4">
      <c r="H34" s="53">
        <v>237.8</v>
      </c>
      <c r="I34" s="54">
        <v>0.85199999999999998</v>
      </c>
      <c r="J34" s="2">
        <f t="shared" si="1"/>
        <v>0.84782087071432644</v>
      </c>
      <c r="K34" s="94">
        <f t="shared" si="2"/>
        <v>-4.179129285673544E-3</v>
      </c>
      <c r="L34" s="2">
        <f t="shared" si="3"/>
        <v>-4.9050813212130799E-3</v>
      </c>
      <c r="M34" s="2">
        <v>1</v>
      </c>
      <c r="N34" s="95">
        <f t="shared" si="4"/>
        <v>2.4059822767713455E-5</v>
      </c>
    </row>
    <row r="35" spans="2:14" ht="15" thickBot="1" x14ac:dyDescent="0.4">
      <c r="B35" s="73" t="s">
        <v>53</v>
      </c>
      <c r="C35" s="74"/>
      <c r="H35" s="53">
        <v>390.96</v>
      </c>
      <c r="I35" s="54">
        <v>0.89900000000000002</v>
      </c>
      <c r="J35" s="2">
        <f t="shared" si="1"/>
        <v>0.89769526831612678</v>
      </c>
      <c r="K35" s="94">
        <f t="shared" si="2"/>
        <v>-1.3047316838732392E-3</v>
      </c>
      <c r="L35" s="2">
        <f t="shared" si="3"/>
        <v>-1.4513144425731248E-3</v>
      </c>
      <c r="M35" s="2">
        <v>1</v>
      </c>
      <c r="N35" s="95">
        <f t="shared" si="4"/>
        <v>2.1063136112213403E-6</v>
      </c>
    </row>
    <row r="36" spans="2:14" ht="15" thickBot="1" x14ac:dyDescent="0.4">
      <c r="H36" s="55">
        <v>527.75</v>
      </c>
      <c r="I36" s="56">
        <v>0.92500000000000004</v>
      </c>
      <c r="J36" s="4">
        <f t="shared" si="1"/>
        <v>0.92686259728062947</v>
      </c>
      <c r="K36" s="96">
        <f t="shared" si="2"/>
        <v>1.86259728062943E-3</v>
      </c>
      <c r="L36" s="4">
        <f t="shared" si="3"/>
        <v>2.0136186817615457E-3</v>
      </c>
      <c r="M36" s="4">
        <v>1</v>
      </c>
      <c r="N36" s="97">
        <f t="shared" si="4"/>
        <v>4.0546601955391052E-6</v>
      </c>
    </row>
    <row r="37" spans="2:14" ht="15" thickBot="1" x14ac:dyDescent="0.4">
      <c r="B37" s="8" t="s">
        <v>2</v>
      </c>
      <c r="C37" s="8" t="s">
        <v>5</v>
      </c>
      <c r="D37" s="8" t="s">
        <v>4</v>
      </c>
      <c r="E37" s="8" t="s">
        <v>6</v>
      </c>
      <c r="N37" s="43">
        <f>SUM(N8:N36)</f>
        <v>1.4924629042822391E-4</v>
      </c>
    </row>
    <row r="38" spans="2:14" x14ac:dyDescent="0.35">
      <c r="B38" s="70" t="s">
        <v>3</v>
      </c>
      <c r="C38" s="53">
        <v>180.64</v>
      </c>
      <c r="D38" s="54">
        <v>0.82199999999999995</v>
      </c>
      <c r="E38" s="36">
        <f>C38/D38</f>
        <v>219.75669099756689</v>
      </c>
    </row>
    <row r="39" spans="2:14" x14ac:dyDescent="0.35">
      <c r="B39" s="70" t="s">
        <v>51</v>
      </c>
      <c r="C39" s="53">
        <v>237.8</v>
      </c>
      <c r="D39" s="54">
        <v>0.85199999999999998</v>
      </c>
      <c r="E39" s="36">
        <f t="shared" ref="E39:E41" si="5">C39/D39</f>
        <v>279.10798122065728</v>
      </c>
    </row>
    <row r="40" spans="2:14" x14ac:dyDescent="0.35">
      <c r="B40" s="70" t="s">
        <v>52</v>
      </c>
      <c r="C40" s="53">
        <v>390.96</v>
      </c>
      <c r="D40" s="54">
        <v>0.89900000000000002</v>
      </c>
      <c r="E40" s="36">
        <f t="shared" si="5"/>
        <v>434.88320355951055</v>
      </c>
    </row>
    <row r="41" spans="2:14" ht="15" thickBot="1" x14ac:dyDescent="0.4">
      <c r="B41" s="71" t="s">
        <v>18</v>
      </c>
      <c r="C41" s="55">
        <v>527.75</v>
      </c>
      <c r="D41" s="56">
        <v>0.92500000000000004</v>
      </c>
      <c r="E41" s="72">
        <f t="shared" si="5"/>
        <v>570.54054054054052</v>
      </c>
    </row>
  </sheetData>
  <mergeCells count="3">
    <mergeCell ref="B3:D3"/>
    <mergeCell ref="B35:C35"/>
    <mergeCell ref="H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workbookViewId="0">
      <selection activeCell="J11" sqref="J11"/>
    </sheetView>
  </sheetViews>
  <sheetFormatPr defaultRowHeight="15.5" x14ac:dyDescent="0.35"/>
  <cols>
    <col min="1" max="7" width="8.7265625" style="101"/>
    <col min="8" max="8" width="11.81640625" style="101" bestFit="1" customWidth="1"/>
    <col min="9" max="16384" width="8.7265625" style="101"/>
  </cols>
  <sheetData>
    <row r="1" spans="1:8" x14ac:dyDescent="0.35">
      <c r="G1" s="102" t="s">
        <v>5</v>
      </c>
      <c r="H1" s="132">
        <v>85.827121184422452</v>
      </c>
    </row>
    <row r="2" spans="1:8" x14ac:dyDescent="0.35">
      <c r="G2" s="103" t="s">
        <v>8</v>
      </c>
      <c r="H2" s="133">
        <v>0.31920752928046719</v>
      </c>
    </row>
    <row r="3" spans="1:8" ht="16" thickBot="1" x14ac:dyDescent="0.4">
      <c r="G3" s="103" t="s">
        <v>9</v>
      </c>
      <c r="H3" s="133">
        <v>0.6325871939020915</v>
      </c>
    </row>
    <row r="4" spans="1:8" ht="16" thickBot="1" x14ac:dyDescent="0.4">
      <c r="B4" s="104" t="s">
        <v>24</v>
      </c>
      <c r="C4" s="105"/>
      <c r="D4" s="102" t="s">
        <v>25</v>
      </c>
      <c r="G4" s="106" t="s">
        <v>10</v>
      </c>
      <c r="H4" s="134">
        <v>4.366913399432356E-2</v>
      </c>
    </row>
    <row r="5" spans="1:8" ht="16" thickBot="1" x14ac:dyDescent="0.4">
      <c r="B5" s="80" t="s">
        <v>5</v>
      </c>
      <c r="C5" s="80" t="s">
        <v>4</v>
      </c>
      <c r="D5" s="107" t="s">
        <v>4</v>
      </c>
      <c r="E5" s="108" t="s">
        <v>11</v>
      </c>
      <c r="F5" s="108" t="s">
        <v>12</v>
      </c>
      <c r="G5" s="108" t="s">
        <v>13</v>
      </c>
      <c r="H5" s="109" t="s">
        <v>14</v>
      </c>
    </row>
    <row r="6" spans="1:8" x14ac:dyDescent="0.35">
      <c r="A6" s="110"/>
      <c r="B6" s="99">
        <v>193</v>
      </c>
      <c r="C6" s="100">
        <v>0.83099999999999996</v>
      </c>
      <c r="D6" s="102">
        <f>$H$3+($H$4*(B6-$H$1)^$H$2)</f>
        <v>0.826762037299417</v>
      </c>
      <c r="E6" s="111">
        <f>D6-C6</f>
        <v>-4.2379627005829645E-3</v>
      </c>
      <c r="F6" s="102">
        <f>E6/C6</f>
        <v>-5.0998347780781767E-3</v>
      </c>
      <c r="G6" s="102">
        <v>1</v>
      </c>
      <c r="H6" s="112">
        <f>(F6*G6)^2</f>
        <v>2.6008314763695684E-5</v>
      </c>
    </row>
    <row r="7" spans="1:8" x14ac:dyDescent="0.35">
      <c r="A7" s="113"/>
      <c r="B7" s="85">
        <v>119</v>
      </c>
      <c r="C7" s="86">
        <v>0.77</v>
      </c>
      <c r="D7" s="103">
        <f t="shared" ref="D7:D58" si="0">$H$3+($H$4*(B7-$H$1)^$H$2)</f>
        <v>0.76612985165062697</v>
      </c>
      <c r="E7" s="114">
        <f t="shared" ref="E7:E58" si="1">D7-C7</f>
        <v>-3.8701483493730482E-3</v>
      </c>
      <c r="F7" s="103">
        <f t="shared" ref="F7:F58" si="2">E7/C7</f>
        <v>-5.0261666874974647E-3</v>
      </c>
      <c r="G7" s="103">
        <v>1</v>
      </c>
      <c r="H7" s="115">
        <f t="shared" ref="H7:H58" si="3">(F7*G7)^2</f>
        <v>2.5262351570509236E-5</v>
      </c>
    </row>
    <row r="8" spans="1:8" x14ac:dyDescent="0.35">
      <c r="A8" s="113"/>
      <c r="B8" s="85">
        <v>114</v>
      </c>
      <c r="C8" s="86">
        <v>0.76500000000000001</v>
      </c>
      <c r="D8" s="103">
        <f t="shared" si="0"/>
        <v>0.75934409797454727</v>
      </c>
      <c r="E8" s="114">
        <f t="shared" si="1"/>
        <v>-5.6559020254527415E-3</v>
      </c>
      <c r="F8" s="103">
        <f t="shared" si="2"/>
        <v>-7.3933359809839755E-3</v>
      </c>
      <c r="G8" s="103">
        <v>1</v>
      </c>
      <c r="H8" s="115">
        <f t="shared" si="3"/>
        <v>5.4661416927712282E-5</v>
      </c>
    </row>
    <row r="9" spans="1:8" x14ac:dyDescent="0.35">
      <c r="A9" s="113"/>
      <c r="B9" s="85">
        <v>109</v>
      </c>
      <c r="C9" s="86">
        <v>0.76</v>
      </c>
      <c r="D9" s="103">
        <f t="shared" si="0"/>
        <v>0.75168025815396233</v>
      </c>
      <c r="E9" s="114">
        <f t="shared" si="1"/>
        <v>-8.319741846037676E-3</v>
      </c>
      <c r="F9" s="103">
        <f t="shared" si="2"/>
        <v>-1.0947028744786416E-2</v>
      </c>
      <c r="G9" s="103">
        <v>1</v>
      </c>
      <c r="H9" s="115">
        <f t="shared" si="3"/>
        <v>1.1983743833918006E-4</v>
      </c>
    </row>
    <row r="10" spans="1:8" x14ac:dyDescent="0.35">
      <c r="A10" s="113"/>
      <c r="B10" s="85">
        <v>106</v>
      </c>
      <c r="C10" s="86">
        <v>0.75700000000000001</v>
      </c>
      <c r="D10" s="103">
        <f t="shared" si="0"/>
        <v>0.74652459541922178</v>
      </c>
      <c r="E10" s="114">
        <f t="shared" si="1"/>
        <v>-1.0475404580778225E-2</v>
      </c>
      <c r="F10" s="103">
        <f t="shared" si="2"/>
        <v>-1.3838050965360931E-2</v>
      </c>
      <c r="G10" s="103">
        <v>1</v>
      </c>
      <c r="H10" s="115">
        <f t="shared" si="3"/>
        <v>1.9149165451992661E-4</v>
      </c>
    </row>
    <row r="11" spans="1:8" x14ac:dyDescent="0.35">
      <c r="A11" s="113"/>
      <c r="B11" s="85">
        <v>106</v>
      </c>
      <c r="C11" s="86">
        <v>0.75700000000000001</v>
      </c>
      <c r="D11" s="103">
        <f t="shared" si="0"/>
        <v>0.74652459541922178</v>
      </c>
      <c r="E11" s="114">
        <f t="shared" si="1"/>
        <v>-1.0475404580778225E-2</v>
      </c>
      <c r="F11" s="103">
        <f t="shared" si="2"/>
        <v>-1.3838050965360931E-2</v>
      </c>
      <c r="G11" s="103">
        <v>1</v>
      </c>
      <c r="H11" s="115">
        <f t="shared" si="3"/>
        <v>1.9149165451992661E-4</v>
      </c>
    </row>
    <row r="12" spans="1:8" ht="16" thickBot="1" x14ac:dyDescent="0.4">
      <c r="A12" s="116"/>
      <c r="B12" s="89">
        <v>200</v>
      </c>
      <c r="C12" s="90">
        <v>0.83799999999999997</v>
      </c>
      <c r="D12" s="106">
        <f t="shared" si="0"/>
        <v>0.83072354724858577</v>
      </c>
      <c r="E12" s="117">
        <f t="shared" si="1"/>
        <v>-7.2764527514141975E-3</v>
      </c>
      <c r="F12" s="106">
        <f t="shared" si="2"/>
        <v>-8.6831178417830519E-3</v>
      </c>
      <c r="G12" s="106">
        <v>1</v>
      </c>
      <c r="H12" s="118">
        <f t="shared" si="3"/>
        <v>7.5396535454291171E-5</v>
      </c>
    </row>
    <row r="13" spans="1:8" x14ac:dyDescent="0.35">
      <c r="A13" s="110"/>
      <c r="B13" s="99">
        <v>199.58</v>
      </c>
      <c r="C13" s="100">
        <v>0.8367</v>
      </c>
      <c r="D13" s="102">
        <f t="shared" si="0"/>
        <v>0.83049059428852801</v>
      </c>
      <c r="E13" s="111">
        <f t="shared" si="1"/>
        <v>-6.2094057114719936E-3</v>
      </c>
      <c r="F13" s="102">
        <f t="shared" si="2"/>
        <v>-7.4213047824453135E-3</v>
      </c>
      <c r="G13" s="102">
        <v>1</v>
      </c>
      <c r="H13" s="112">
        <f t="shared" si="3"/>
        <v>5.5075764673945681E-5</v>
      </c>
    </row>
    <row r="14" spans="1:8" x14ac:dyDescent="0.35">
      <c r="A14" s="113"/>
      <c r="B14" s="85">
        <v>208.5</v>
      </c>
      <c r="C14" s="86">
        <v>0.8427</v>
      </c>
      <c r="D14" s="103">
        <f t="shared" si="0"/>
        <v>0.83531757916677307</v>
      </c>
      <c r="E14" s="114">
        <f t="shared" si="1"/>
        <v>-7.3824208332269325E-3</v>
      </c>
      <c r="F14" s="103">
        <f t="shared" si="2"/>
        <v>-8.7604376803452379E-3</v>
      </c>
      <c r="G14" s="103">
        <v>1</v>
      </c>
      <c r="H14" s="115">
        <f t="shared" si="3"/>
        <v>7.6745268351212655E-5</v>
      </c>
    </row>
    <row r="15" spans="1:8" x14ac:dyDescent="0.35">
      <c r="A15" s="113"/>
      <c r="B15" s="85">
        <v>294.32</v>
      </c>
      <c r="C15" s="86">
        <v>0.88170000000000004</v>
      </c>
      <c r="D15" s="103">
        <f t="shared" si="0"/>
        <v>0.87271693903062131</v>
      </c>
      <c r="E15" s="114">
        <f t="shared" si="1"/>
        <v>-8.9830609693787311E-3</v>
      </c>
      <c r="F15" s="103">
        <f t="shared" si="2"/>
        <v>-1.0188341804898186E-2</v>
      </c>
      <c r="G15" s="103">
        <v>1</v>
      </c>
      <c r="H15" s="115">
        <f t="shared" si="3"/>
        <v>1.0380230873343604E-4</v>
      </c>
    </row>
    <row r="16" spans="1:8" x14ac:dyDescent="0.35">
      <c r="A16" s="113"/>
      <c r="B16" s="85">
        <v>609.34</v>
      </c>
      <c r="C16" s="86">
        <v>0.96740000000000004</v>
      </c>
      <c r="D16" s="103">
        <f t="shared" si="0"/>
        <v>0.95475094075409839</v>
      </c>
      <c r="E16" s="114">
        <f t="shared" si="1"/>
        <v>-1.264905924590165E-2</v>
      </c>
      <c r="F16" s="103">
        <f t="shared" si="2"/>
        <v>-1.3075314498554527E-2</v>
      </c>
      <c r="G16" s="103">
        <v>1</v>
      </c>
      <c r="H16" s="115">
        <f t="shared" si="3"/>
        <v>1.7096384923611022E-4</v>
      </c>
    </row>
    <row r="17" spans="1:8" ht="16" thickBot="1" x14ac:dyDescent="0.4">
      <c r="A17" s="113"/>
      <c r="B17" s="89">
        <v>755.98</v>
      </c>
      <c r="C17" s="90">
        <v>1.0015000000000001</v>
      </c>
      <c r="D17" s="106">
        <f t="shared" si="0"/>
        <v>0.9811736936054789</v>
      </c>
      <c r="E17" s="117">
        <f t="shared" si="1"/>
        <v>-2.0326306394521154E-2</v>
      </c>
      <c r="F17" s="106">
        <f t="shared" si="2"/>
        <v>-2.0295862600620222E-2</v>
      </c>
      <c r="G17" s="106">
        <v>1</v>
      </c>
      <c r="H17" s="118">
        <f t="shared" si="3"/>
        <v>4.1192203870325464E-4</v>
      </c>
    </row>
    <row r="18" spans="1:8" x14ac:dyDescent="0.35">
      <c r="A18" s="113"/>
      <c r="B18" s="99">
        <v>101.78</v>
      </c>
      <c r="C18" s="119">
        <v>0.73380000000000001</v>
      </c>
      <c r="D18" s="102">
        <f t="shared" si="0"/>
        <v>0.7383005512770493</v>
      </c>
      <c r="E18" s="111">
        <f t="shared" si="1"/>
        <v>4.5005512770492917E-3</v>
      </c>
      <c r="F18" s="102">
        <f t="shared" si="2"/>
        <v>6.1332124244334856E-3</v>
      </c>
      <c r="G18" s="102">
        <v>1</v>
      </c>
      <c r="H18" s="112">
        <f t="shared" si="3"/>
        <v>3.7616294643225271E-5</v>
      </c>
    </row>
    <row r="19" spans="1:8" x14ac:dyDescent="0.35">
      <c r="A19" s="113"/>
      <c r="B19" s="85">
        <v>101.84</v>
      </c>
      <c r="C19" s="120">
        <v>0.73380000000000001</v>
      </c>
      <c r="D19" s="103">
        <f t="shared" si="0"/>
        <v>0.73842730478356811</v>
      </c>
      <c r="E19" s="114">
        <f t="shared" si="1"/>
        <v>4.627304783568098E-3</v>
      </c>
      <c r="F19" s="103">
        <f t="shared" si="2"/>
        <v>6.3059481923795286E-3</v>
      </c>
      <c r="G19" s="103">
        <v>1</v>
      </c>
      <c r="H19" s="115">
        <f t="shared" si="3"/>
        <v>3.9764982604974641E-5</v>
      </c>
    </row>
    <row r="20" spans="1:8" x14ac:dyDescent="0.35">
      <c r="A20" s="113"/>
      <c r="B20" s="85">
        <v>102.27</v>
      </c>
      <c r="C20" s="120">
        <v>0.73470000000000002</v>
      </c>
      <c r="D20" s="103">
        <f t="shared" si="0"/>
        <v>0.73932637499817755</v>
      </c>
      <c r="E20" s="114">
        <f t="shared" si="1"/>
        <v>4.6263749981775293E-3</v>
      </c>
      <c r="F20" s="103">
        <f t="shared" si="2"/>
        <v>6.2969579395365854E-3</v>
      </c>
      <c r="G20" s="103">
        <v>1</v>
      </c>
      <c r="H20" s="115">
        <f t="shared" si="3"/>
        <v>3.9651679292292836E-5</v>
      </c>
    </row>
    <row r="21" spans="1:8" x14ac:dyDescent="0.35">
      <c r="A21" s="113"/>
      <c r="B21" s="85">
        <v>101.55</v>
      </c>
      <c r="C21" s="120">
        <v>0.73360000000000003</v>
      </c>
      <c r="D21" s="103">
        <f t="shared" si="0"/>
        <v>0.73781163419211915</v>
      </c>
      <c r="E21" s="114">
        <f t="shared" si="1"/>
        <v>4.211634192119118E-3</v>
      </c>
      <c r="F21" s="103">
        <f t="shared" si="2"/>
        <v>5.7410498802059947E-3</v>
      </c>
      <c r="G21" s="103">
        <v>1</v>
      </c>
      <c r="H21" s="115">
        <f t="shared" si="3"/>
        <v>3.2959653727013265E-5</v>
      </c>
    </row>
    <row r="22" spans="1:8" x14ac:dyDescent="0.35">
      <c r="A22" s="113"/>
      <c r="B22" s="85">
        <v>101.25</v>
      </c>
      <c r="C22" s="120">
        <v>0.7329</v>
      </c>
      <c r="D22" s="103">
        <f t="shared" si="0"/>
        <v>0.73716654335483589</v>
      </c>
      <c r="E22" s="114">
        <f t="shared" si="1"/>
        <v>4.2665433548358944E-3</v>
      </c>
      <c r="F22" s="103">
        <f t="shared" si="2"/>
        <v>5.8214536155490439E-3</v>
      </c>
      <c r="G22" s="103">
        <v>1</v>
      </c>
      <c r="H22" s="115">
        <f t="shared" si="3"/>
        <v>3.3889322197989033E-5</v>
      </c>
    </row>
    <row r="23" spans="1:8" x14ac:dyDescent="0.35">
      <c r="A23" s="113"/>
      <c r="B23" s="85">
        <v>102.27</v>
      </c>
      <c r="C23" s="120">
        <v>0.73480000000000001</v>
      </c>
      <c r="D23" s="103">
        <f t="shared" si="0"/>
        <v>0.73932637499817755</v>
      </c>
      <c r="E23" s="114">
        <f t="shared" si="1"/>
        <v>4.5263749981775403E-3</v>
      </c>
      <c r="F23" s="103">
        <f t="shared" si="2"/>
        <v>6.1600095239215296E-3</v>
      </c>
      <c r="G23" s="103">
        <v>1</v>
      </c>
      <c r="H23" s="115">
        <f t="shared" si="3"/>
        <v>3.7945717334803946E-5</v>
      </c>
    </row>
    <row r="24" spans="1:8" x14ac:dyDescent="0.35">
      <c r="A24" s="113"/>
      <c r="B24" s="86">
        <v>103.74</v>
      </c>
      <c r="C24" s="120">
        <v>0.73699999999999999</v>
      </c>
      <c r="D24" s="103">
        <f t="shared" si="0"/>
        <v>0.74228410703277614</v>
      </c>
      <c r="E24" s="114">
        <f t="shared" si="1"/>
        <v>5.284107032776153E-3</v>
      </c>
      <c r="F24" s="103">
        <f t="shared" si="2"/>
        <v>7.1697517405375213E-3</v>
      </c>
      <c r="G24" s="103">
        <v>1</v>
      </c>
      <c r="H24" s="115">
        <f t="shared" si="3"/>
        <v>5.1405340020940819E-5</v>
      </c>
    </row>
    <row r="25" spans="1:8" x14ac:dyDescent="0.35">
      <c r="A25" s="113"/>
      <c r="B25" s="121">
        <v>101.08</v>
      </c>
      <c r="C25" s="120">
        <v>0.73240000000000005</v>
      </c>
      <c r="D25" s="103">
        <f t="shared" si="0"/>
        <v>0.73679719252288689</v>
      </c>
      <c r="E25" s="114">
        <f t="shared" si="1"/>
        <v>4.3971925228868391E-3</v>
      </c>
      <c r="F25" s="103">
        <f t="shared" si="2"/>
        <v>6.0038128384582723E-3</v>
      </c>
      <c r="G25" s="103">
        <v>1</v>
      </c>
      <c r="H25" s="115">
        <f t="shared" si="3"/>
        <v>3.6045768599236378E-5</v>
      </c>
    </row>
    <row r="26" spans="1:8" ht="16" thickBot="1" x14ac:dyDescent="0.4">
      <c r="A26" s="113"/>
      <c r="B26" s="122">
        <v>100.61</v>
      </c>
      <c r="C26" s="123">
        <v>0.73150000000000004</v>
      </c>
      <c r="D26" s="106">
        <f t="shared" si="0"/>
        <v>0.73576124066446691</v>
      </c>
      <c r="E26" s="117">
        <f t="shared" si="1"/>
        <v>4.2612406644668699E-3</v>
      </c>
      <c r="F26" s="106">
        <f t="shared" si="2"/>
        <v>5.8253460894967463E-3</v>
      </c>
      <c r="G26" s="106">
        <v>1</v>
      </c>
      <c r="H26" s="118">
        <f t="shared" si="3"/>
        <v>3.3934657062415033E-5</v>
      </c>
    </row>
    <row r="27" spans="1:8" x14ac:dyDescent="0.35">
      <c r="A27" s="113"/>
      <c r="B27" s="99">
        <v>209.93</v>
      </c>
      <c r="C27" s="100">
        <v>0.84450000000000003</v>
      </c>
      <c r="D27" s="102">
        <f t="shared" si="0"/>
        <v>0.83606896664584029</v>
      </c>
      <c r="E27" s="111">
        <f t="shared" si="1"/>
        <v>-8.4310333541597338E-3</v>
      </c>
      <c r="F27" s="102">
        <f t="shared" si="2"/>
        <v>-9.9834616390286953E-3</v>
      </c>
      <c r="G27" s="102">
        <v>1</v>
      </c>
      <c r="H27" s="112">
        <f t="shared" si="3"/>
        <v>9.9669506297957522E-5</v>
      </c>
    </row>
    <row r="28" spans="1:8" x14ac:dyDescent="0.35">
      <c r="A28" s="113"/>
      <c r="B28" s="85">
        <v>217.2</v>
      </c>
      <c r="C28" s="86">
        <v>0.84909999999999997</v>
      </c>
      <c r="D28" s="103">
        <f t="shared" si="0"/>
        <v>0.83980045951794424</v>
      </c>
      <c r="E28" s="114">
        <f t="shared" si="1"/>
        <v>-9.2995404820557237E-3</v>
      </c>
      <c r="F28" s="103">
        <f t="shared" si="2"/>
        <v>-1.0952232342545901E-2</v>
      </c>
      <c r="G28" s="103">
        <v>1</v>
      </c>
      <c r="H28" s="115">
        <f t="shared" si="3"/>
        <v>1.1995139328510846E-4</v>
      </c>
    </row>
    <row r="29" spans="1:8" ht="16" thickBot="1" x14ac:dyDescent="0.4">
      <c r="A29" s="116"/>
      <c r="B29" s="89">
        <v>303.62</v>
      </c>
      <c r="C29" s="90">
        <v>0.8871</v>
      </c>
      <c r="D29" s="106">
        <f t="shared" si="0"/>
        <v>0.87608537671252074</v>
      </c>
      <c r="E29" s="117">
        <f t="shared" si="1"/>
        <v>-1.1014623287479264E-2</v>
      </c>
      <c r="F29" s="106">
        <f t="shared" si="2"/>
        <v>-1.2416439282470142E-2</v>
      </c>
      <c r="G29" s="106">
        <v>1</v>
      </c>
      <c r="H29" s="118">
        <f t="shared" si="3"/>
        <v>1.5416796445526766E-4</v>
      </c>
    </row>
    <row r="30" spans="1:8" x14ac:dyDescent="0.35">
      <c r="A30" s="110"/>
      <c r="B30" s="124">
        <v>86.18</v>
      </c>
      <c r="C30" s="125">
        <v>0.66400000000000003</v>
      </c>
      <c r="D30" s="102">
        <f t="shared" si="0"/>
        <v>0.66390369696100604</v>
      </c>
      <c r="E30" s="111">
        <f t="shared" si="1"/>
        <v>-9.6303038993994505E-5</v>
      </c>
      <c r="F30" s="102">
        <f t="shared" si="2"/>
        <v>-1.450346972801122E-4</v>
      </c>
      <c r="G30" s="102">
        <v>1</v>
      </c>
      <c r="H30" s="112">
        <f t="shared" si="3"/>
        <v>2.1035063415133785E-8</v>
      </c>
    </row>
    <row r="31" spans="1:8" x14ac:dyDescent="0.35">
      <c r="A31" s="113"/>
      <c r="B31" s="126">
        <v>92.46</v>
      </c>
      <c r="C31" s="127">
        <v>0.71799999999999997</v>
      </c>
      <c r="D31" s="103">
        <f t="shared" si="0"/>
        <v>0.71247271357514819</v>
      </c>
      <c r="E31" s="114">
        <f t="shared" si="1"/>
        <v>-5.527286424851785E-3</v>
      </c>
      <c r="F31" s="103">
        <f t="shared" si="2"/>
        <v>-7.698170508150119E-3</v>
      </c>
      <c r="G31" s="103">
        <v>1</v>
      </c>
      <c r="H31" s="115">
        <f t="shared" si="3"/>
        <v>5.9261829172552261E-5</v>
      </c>
    </row>
    <row r="32" spans="1:8" x14ac:dyDescent="0.35">
      <c r="A32" s="113"/>
      <c r="B32" s="128">
        <v>105.31</v>
      </c>
      <c r="C32" s="127">
        <v>0.745</v>
      </c>
      <c r="D32" s="103">
        <f t="shared" si="0"/>
        <v>0.74526582662518381</v>
      </c>
      <c r="E32" s="114">
        <f t="shared" si="1"/>
        <v>2.6582662518381817E-4</v>
      </c>
      <c r="F32" s="103">
        <f t="shared" si="2"/>
        <v>3.5681426199170226E-4</v>
      </c>
      <c r="G32" s="103">
        <v>1</v>
      </c>
      <c r="H32" s="115">
        <f t="shared" si="3"/>
        <v>1.2731641756068314E-7</v>
      </c>
    </row>
    <row r="33" spans="1:8" x14ac:dyDescent="0.35">
      <c r="A33" s="113"/>
      <c r="B33" s="128">
        <v>119.34</v>
      </c>
      <c r="C33" s="127">
        <v>0.76900000000000002</v>
      </c>
      <c r="D33" s="103">
        <f t="shared" si="0"/>
        <v>0.76656524294090445</v>
      </c>
      <c r="E33" s="114">
        <f t="shared" si="1"/>
        <v>-2.4347570590955714E-3</v>
      </c>
      <c r="F33" s="103">
        <f t="shared" si="2"/>
        <v>-3.1661340170293516E-3</v>
      </c>
      <c r="G33" s="103">
        <v>1</v>
      </c>
      <c r="H33" s="115">
        <f t="shared" si="3"/>
        <v>1.0024404613790419E-5</v>
      </c>
    </row>
    <row r="34" spans="1:8" x14ac:dyDescent="0.35">
      <c r="A34" s="113"/>
      <c r="B34" s="128">
        <v>134.01</v>
      </c>
      <c r="C34" s="127">
        <v>0.77900000000000003</v>
      </c>
      <c r="D34" s="103">
        <f t="shared" si="0"/>
        <v>0.78302833348113454</v>
      </c>
      <c r="E34" s="114">
        <f t="shared" si="1"/>
        <v>4.0283334811345162E-3</v>
      </c>
      <c r="F34" s="103">
        <f t="shared" si="2"/>
        <v>5.1711597960648475E-3</v>
      </c>
      <c r="G34" s="103">
        <v>1</v>
      </c>
      <c r="H34" s="115">
        <f t="shared" si="3"/>
        <v>2.6740893636437437E-5</v>
      </c>
    </row>
    <row r="35" spans="1:8" x14ac:dyDescent="0.35">
      <c r="A35" s="113"/>
      <c r="B35" s="128">
        <v>147</v>
      </c>
      <c r="C35" s="127">
        <v>0.79</v>
      </c>
      <c r="D35" s="103">
        <f t="shared" si="0"/>
        <v>0.79493919199764829</v>
      </c>
      <c r="E35" s="114">
        <f t="shared" si="1"/>
        <v>4.9391919976482512E-3</v>
      </c>
      <c r="F35" s="103">
        <f t="shared" si="2"/>
        <v>6.2521417691750016E-3</v>
      </c>
      <c r="G35" s="103">
        <v>1</v>
      </c>
      <c r="H35" s="115">
        <f t="shared" si="3"/>
        <v>3.9089276701862721E-5</v>
      </c>
    </row>
    <row r="36" spans="1:8" x14ac:dyDescent="0.35">
      <c r="A36" s="113"/>
      <c r="B36" s="128">
        <v>161</v>
      </c>
      <c r="C36" s="127">
        <v>0.80100000000000005</v>
      </c>
      <c r="D36" s="103">
        <f t="shared" si="0"/>
        <v>0.8059785464128002</v>
      </c>
      <c r="E36" s="114">
        <f t="shared" si="1"/>
        <v>4.9785464128001555E-3</v>
      </c>
      <c r="F36" s="103">
        <f t="shared" si="2"/>
        <v>6.215413748814176E-3</v>
      </c>
      <c r="G36" s="103">
        <v>1</v>
      </c>
      <c r="H36" s="115">
        <f t="shared" si="3"/>
        <v>3.8631368068948289E-5</v>
      </c>
    </row>
    <row r="37" spans="1:8" x14ac:dyDescent="0.35">
      <c r="A37" s="113"/>
      <c r="B37" s="128">
        <v>175</v>
      </c>
      <c r="C37" s="127">
        <v>0.81200000000000006</v>
      </c>
      <c r="D37" s="103">
        <f t="shared" si="0"/>
        <v>0.8156936128314296</v>
      </c>
      <c r="E37" s="114">
        <f t="shared" si="1"/>
        <v>3.6936128314295491E-3</v>
      </c>
      <c r="F37" s="103">
        <f t="shared" si="2"/>
        <v>4.5487842751595429E-3</v>
      </c>
      <c r="G37" s="103">
        <v>1</v>
      </c>
      <c r="H37" s="115">
        <f t="shared" si="3"/>
        <v>2.0691438381938727E-5</v>
      </c>
    </row>
    <row r="38" spans="1:8" x14ac:dyDescent="0.35">
      <c r="A38" s="113"/>
      <c r="B38" s="128">
        <v>190</v>
      </c>
      <c r="C38" s="127">
        <v>0.82299999999999995</v>
      </c>
      <c r="D38" s="103">
        <f t="shared" si="0"/>
        <v>0.82501022927080203</v>
      </c>
      <c r="E38" s="114">
        <f t="shared" si="1"/>
        <v>2.0102292708020775E-3</v>
      </c>
      <c r="F38" s="103">
        <f t="shared" si="2"/>
        <v>2.4425629049842986E-3</v>
      </c>
      <c r="G38" s="103">
        <v>1</v>
      </c>
      <c r="H38" s="115">
        <f t="shared" si="3"/>
        <v>5.9661135448053356E-6</v>
      </c>
    </row>
    <row r="39" spans="1:8" x14ac:dyDescent="0.35">
      <c r="A39" s="113"/>
      <c r="B39" s="128">
        <v>206</v>
      </c>
      <c r="C39" s="127">
        <v>0.83299999999999996</v>
      </c>
      <c r="D39" s="103">
        <f t="shared" si="0"/>
        <v>0.83398951093404872</v>
      </c>
      <c r="E39" s="114">
        <f t="shared" si="1"/>
        <v>9.8951093404875401E-4</v>
      </c>
      <c r="F39" s="103">
        <f t="shared" si="2"/>
        <v>1.1878882761689725E-3</v>
      </c>
      <c r="G39" s="103">
        <v>1</v>
      </c>
      <c r="H39" s="115">
        <f t="shared" si="3"/>
        <v>1.411078556659693E-6</v>
      </c>
    </row>
    <row r="40" spans="1:8" x14ac:dyDescent="0.35">
      <c r="A40" s="113"/>
      <c r="B40" s="128">
        <v>222</v>
      </c>
      <c r="C40" s="127">
        <v>0.84</v>
      </c>
      <c r="D40" s="103">
        <f t="shared" si="0"/>
        <v>0.84218772232540084</v>
      </c>
      <c r="E40" s="114">
        <f t="shared" si="1"/>
        <v>2.187722325400876E-3</v>
      </c>
      <c r="F40" s="103">
        <f t="shared" si="2"/>
        <v>2.6044313397629477E-3</v>
      </c>
      <c r="G40" s="103">
        <v>1</v>
      </c>
      <c r="H40" s="115">
        <f t="shared" si="3"/>
        <v>6.7830626035394231E-6</v>
      </c>
    </row>
    <row r="41" spans="1:8" x14ac:dyDescent="0.35">
      <c r="A41" s="113"/>
      <c r="B41" s="128">
        <v>237</v>
      </c>
      <c r="C41" s="127">
        <v>0.84799999999999998</v>
      </c>
      <c r="D41" s="103">
        <f t="shared" si="0"/>
        <v>0.84929724421777419</v>
      </c>
      <c r="E41" s="114">
        <f t="shared" si="1"/>
        <v>1.2972442177742183E-3</v>
      </c>
      <c r="F41" s="103">
        <f t="shared" si="2"/>
        <v>1.5297691247337481E-3</v>
      </c>
      <c r="G41" s="103">
        <v>1</v>
      </c>
      <c r="H41" s="115">
        <f t="shared" si="3"/>
        <v>2.340193574988658E-6</v>
      </c>
    </row>
    <row r="42" spans="1:8" x14ac:dyDescent="0.35">
      <c r="A42" s="113"/>
      <c r="B42" s="128">
        <v>251</v>
      </c>
      <c r="C42" s="127">
        <v>0.85299999999999998</v>
      </c>
      <c r="D42" s="103">
        <f t="shared" si="0"/>
        <v>0.85551144904296494</v>
      </c>
      <c r="E42" s="114">
        <f t="shared" si="1"/>
        <v>2.5114490429649639E-3</v>
      </c>
      <c r="F42" s="103">
        <f t="shared" si="2"/>
        <v>2.9442544466177774E-3</v>
      </c>
      <c r="G42" s="103">
        <v>1</v>
      </c>
      <c r="H42" s="115">
        <f t="shared" si="3"/>
        <v>8.668634246428554E-6</v>
      </c>
    </row>
    <row r="43" spans="1:8" x14ac:dyDescent="0.35">
      <c r="A43" s="113"/>
      <c r="B43" s="128">
        <v>263</v>
      </c>
      <c r="C43" s="127">
        <v>0.85799999999999998</v>
      </c>
      <c r="D43" s="103">
        <f t="shared" si="0"/>
        <v>0.86055835328918706</v>
      </c>
      <c r="E43" s="114">
        <f t="shared" si="1"/>
        <v>2.5583532891870764E-3</v>
      </c>
      <c r="F43" s="103">
        <f t="shared" si="2"/>
        <v>2.9817637403112777E-3</v>
      </c>
      <c r="G43" s="103">
        <v>1</v>
      </c>
      <c r="H43" s="115">
        <f t="shared" si="3"/>
        <v>8.8909150030351012E-6</v>
      </c>
    </row>
    <row r="44" spans="1:8" x14ac:dyDescent="0.35">
      <c r="A44" s="113"/>
      <c r="B44" s="128">
        <v>275</v>
      </c>
      <c r="C44" s="127">
        <v>0.86299999999999999</v>
      </c>
      <c r="D44" s="103">
        <f t="shared" si="0"/>
        <v>0.86537759833957573</v>
      </c>
      <c r="E44" s="114">
        <f t="shared" si="1"/>
        <v>2.3775983395757372E-3</v>
      </c>
      <c r="F44" s="103">
        <f t="shared" si="2"/>
        <v>2.7550386321850951E-3</v>
      </c>
      <c r="G44" s="103">
        <v>1</v>
      </c>
      <c r="H44" s="115">
        <f t="shared" si="3"/>
        <v>7.5902378648323199E-6</v>
      </c>
    </row>
    <row r="45" spans="1:8" x14ac:dyDescent="0.35">
      <c r="A45" s="113"/>
      <c r="B45" s="128">
        <v>291</v>
      </c>
      <c r="C45" s="127">
        <v>0.86799999999999999</v>
      </c>
      <c r="D45" s="103">
        <f t="shared" si="0"/>
        <v>0.87148968419448791</v>
      </c>
      <c r="E45" s="114">
        <f t="shared" si="1"/>
        <v>3.4896841944879187E-3</v>
      </c>
      <c r="F45" s="103">
        <f t="shared" si="2"/>
        <v>4.020373495953823E-3</v>
      </c>
      <c r="G45" s="103">
        <v>1</v>
      </c>
      <c r="H45" s="115">
        <f t="shared" si="3"/>
        <v>1.6163403046967963E-5</v>
      </c>
    </row>
    <row r="46" spans="1:8" x14ac:dyDescent="0.35">
      <c r="A46" s="113"/>
      <c r="B46" s="128">
        <v>305</v>
      </c>
      <c r="C46" s="127">
        <v>0.873</v>
      </c>
      <c r="D46" s="103">
        <f t="shared" si="0"/>
        <v>0.87657681598606474</v>
      </c>
      <c r="E46" s="114">
        <f t="shared" si="1"/>
        <v>3.5768159860647408E-3</v>
      </c>
      <c r="F46" s="103">
        <f t="shared" si="2"/>
        <v>4.0971546232127613E-3</v>
      </c>
      <c r="G46" s="103">
        <v>1</v>
      </c>
      <c r="H46" s="115">
        <f t="shared" si="3"/>
        <v>1.6786676006513704E-5</v>
      </c>
    </row>
    <row r="47" spans="1:8" x14ac:dyDescent="0.35">
      <c r="A47" s="113"/>
      <c r="B47" s="128">
        <v>318</v>
      </c>
      <c r="C47" s="127">
        <v>0.878</v>
      </c>
      <c r="D47" s="103">
        <f t="shared" si="0"/>
        <v>0.88110609169667664</v>
      </c>
      <c r="E47" s="114">
        <f t="shared" si="1"/>
        <v>3.1060916966766383E-3</v>
      </c>
      <c r="F47" s="103">
        <f t="shared" si="2"/>
        <v>3.5376898595405903E-3</v>
      </c>
      <c r="G47" s="103">
        <v>1</v>
      </c>
      <c r="H47" s="115">
        <f t="shared" si="3"/>
        <v>1.2515249542296321E-5</v>
      </c>
    </row>
    <row r="48" spans="1:8" x14ac:dyDescent="0.35">
      <c r="A48" s="113"/>
      <c r="B48" s="128">
        <v>331</v>
      </c>
      <c r="C48" s="127">
        <v>0.88200000000000001</v>
      </c>
      <c r="D48" s="103">
        <f t="shared" si="0"/>
        <v>0.88546584664186589</v>
      </c>
      <c r="E48" s="114">
        <f t="shared" si="1"/>
        <v>3.4658466418658884E-3</v>
      </c>
      <c r="F48" s="103">
        <f t="shared" si="2"/>
        <v>3.9295313399840002E-3</v>
      </c>
      <c r="G48" s="103">
        <v>1</v>
      </c>
      <c r="H48" s="115">
        <f t="shared" si="3"/>
        <v>1.5441216551916451E-5</v>
      </c>
    </row>
    <row r="49" spans="1:8" x14ac:dyDescent="0.35">
      <c r="A49" s="113"/>
      <c r="B49" s="128">
        <v>345</v>
      </c>
      <c r="C49" s="127">
        <v>0.88600000000000001</v>
      </c>
      <c r="D49" s="103">
        <f t="shared" si="0"/>
        <v>0.88998837616362625</v>
      </c>
      <c r="E49" s="114">
        <f t="shared" si="1"/>
        <v>3.9883761636262394E-3</v>
      </c>
      <c r="F49" s="103">
        <f t="shared" si="2"/>
        <v>4.5015532320837916E-3</v>
      </c>
      <c r="G49" s="103">
        <v>1</v>
      </c>
      <c r="H49" s="115">
        <f t="shared" si="3"/>
        <v>2.0263981501284031E-5</v>
      </c>
    </row>
    <row r="50" spans="1:8" x14ac:dyDescent="0.35">
      <c r="A50" s="113"/>
      <c r="B50" s="128">
        <v>359</v>
      </c>
      <c r="C50" s="127">
        <v>0.89</v>
      </c>
      <c r="D50" s="103">
        <f t="shared" si="0"/>
        <v>0.89434750580004319</v>
      </c>
      <c r="E50" s="114">
        <f t="shared" si="1"/>
        <v>4.3475058000431721E-3</v>
      </c>
      <c r="F50" s="103">
        <f t="shared" si="2"/>
        <v>4.8848379775765982E-3</v>
      </c>
      <c r="G50" s="103">
        <v>1</v>
      </c>
      <c r="H50" s="115">
        <f t="shared" si="3"/>
        <v>2.3861642067174629E-5</v>
      </c>
    </row>
    <row r="51" spans="1:8" x14ac:dyDescent="0.35">
      <c r="A51" s="113"/>
      <c r="B51" s="128">
        <v>374</v>
      </c>
      <c r="C51" s="127">
        <v>0.89400000000000002</v>
      </c>
      <c r="D51" s="103">
        <f t="shared" si="0"/>
        <v>0.89885236985607875</v>
      </c>
      <c r="E51" s="114">
        <f t="shared" si="1"/>
        <v>4.8523698560787309E-3</v>
      </c>
      <c r="F51" s="103">
        <f t="shared" si="2"/>
        <v>5.4277067741372829E-3</v>
      </c>
      <c r="G51" s="103">
        <v>1</v>
      </c>
      <c r="H51" s="115">
        <f t="shared" si="3"/>
        <v>2.9460000826015752E-5</v>
      </c>
    </row>
    <row r="52" spans="1:8" x14ac:dyDescent="0.35">
      <c r="A52" s="113"/>
      <c r="B52" s="128">
        <v>388</v>
      </c>
      <c r="C52" s="127">
        <v>0.89700000000000002</v>
      </c>
      <c r="D52" s="103">
        <f t="shared" si="0"/>
        <v>0.9029150523519105</v>
      </c>
      <c r="E52" s="114">
        <f t="shared" si="1"/>
        <v>5.915052351910477E-3</v>
      </c>
      <c r="F52" s="103">
        <f t="shared" si="2"/>
        <v>6.5942612618845892E-3</v>
      </c>
      <c r="G52" s="103">
        <v>1</v>
      </c>
      <c r="H52" s="115">
        <f t="shared" si="3"/>
        <v>4.3484281589991734E-5</v>
      </c>
    </row>
    <row r="53" spans="1:8" x14ac:dyDescent="0.35">
      <c r="A53" s="113"/>
      <c r="B53" s="128">
        <v>402</v>
      </c>
      <c r="C53" s="127">
        <v>0.9</v>
      </c>
      <c r="D53" s="103">
        <f t="shared" si="0"/>
        <v>0.90685153055749912</v>
      </c>
      <c r="E53" s="114">
        <f t="shared" si="1"/>
        <v>6.851530557499097E-3</v>
      </c>
      <c r="F53" s="103">
        <f t="shared" si="2"/>
        <v>7.6128117305545523E-3</v>
      </c>
      <c r="G53" s="103">
        <v>1</v>
      </c>
      <c r="H53" s="115">
        <f t="shared" si="3"/>
        <v>5.7954902444868997E-5</v>
      </c>
    </row>
    <row r="54" spans="1:8" ht="16" thickBot="1" x14ac:dyDescent="0.4">
      <c r="A54" s="113"/>
      <c r="B54" s="129">
        <v>527</v>
      </c>
      <c r="C54" s="130">
        <v>0.92500000000000004</v>
      </c>
      <c r="D54" s="106">
        <f t="shared" si="0"/>
        <v>0.93762496748653179</v>
      </c>
      <c r="E54" s="117">
        <f t="shared" si="1"/>
        <v>1.2624967486531746E-2</v>
      </c>
      <c r="F54" s="106">
        <f t="shared" si="2"/>
        <v>1.3648613498953239E-2</v>
      </c>
      <c r="G54" s="106">
        <v>1</v>
      </c>
      <c r="H54" s="118">
        <f t="shared" si="3"/>
        <v>1.8628465044380856E-4</v>
      </c>
    </row>
    <row r="55" spans="1:8" x14ac:dyDescent="0.35">
      <c r="A55" s="113"/>
      <c r="B55" s="85">
        <v>180.64</v>
      </c>
      <c r="C55" s="86">
        <v>0.82199999999999995</v>
      </c>
      <c r="D55" s="103">
        <f t="shared" si="0"/>
        <v>0.81931350463324182</v>
      </c>
      <c r="E55" s="114">
        <f t="shared" si="1"/>
        <v>-2.6864953667581348E-3</v>
      </c>
      <c r="F55" s="103">
        <f t="shared" si="2"/>
        <v>-3.2682425386352009E-3</v>
      </c>
      <c r="G55" s="103">
        <v>1</v>
      </c>
      <c r="H55" s="115">
        <f t="shared" si="3"/>
        <v>1.0681409291344662E-5</v>
      </c>
    </row>
    <row r="56" spans="1:8" x14ac:dyDescent="0.35">
      <c r="A56" s="113"/>
      <c r="B56" s="85">
        <v>237.8</v>
      </c>
      <c r="C56" s="86">
        <v>0.85199999999999998</v>
      </c>
      <c r="D56" s="103">
        <f t="shared" si="0"/>
        <v>0.84966266022828485</v>
      </c>
      <c r="E56" s="114">
        <f t="shared" si="1"/>
        <v>-2.3373397717151301E-3</v>
      </c>
      <c r="F56" s="103">
        <f t="shared" si="2"/>
        <v>-2.743356539571749E-3</v>
      </c>
      <c r="G56" s="103">
        <v>1</v>
      </c>
      <c r="H56" s="115">
        <f t="shared" si="3"/>
        <v>7.5260051032110815E-6</v>
      </c>
    </row>
    <row r="57" spans="1:8" x14ac:dyDescent="0.35">
      <c r="A57" s="113"/>
      <c r="B57" s="85">
        <v>390.96</v>
      </c>
      <c r="C57" s="86">
        <v>0.89900000000000002</v>
      </c>
      <c r="D57" s="103">
        <f t="shared" si="0"/>
        <v>0.90375752835519385</v>
      </c>
      <c r="E57" s="114">
        <f t="shared" si="1"/>
        <v>4.7575283551938297E-3</v>
      </c>
      <c r="F57" s="103">
        <f t="shared" si="2"/>
        <v>5.2920226420398548E-3</v>
      </c>
      <c r="G57" s="103">
        <v>1</v>
      </c>
      <c r="H57" s="115">
        <f t="shared" si="3"/>
        <v>2.8005503643862486E-5</v>
      </c>
    </row>
    <row r="58" spans="1:8" ht="16" thickBot="1" x14ac:dyDescent="0.4">
      <c r="A58" s="116"/>
      <c r="B58" s="89">
        <v>527.75</v>
      </c>
      <c r="C58" s="90">
        <v>0.92500000000000004</v>
      </c>
      <c r="D58" s="106">
        <f t="shared" si="0"/>
        <v>0.93779040273801173</v>
      </c>
      <c r="E58" s="117">
        <f t="shared" si="1"/>
        <v>1.2790402738011686E-2</v>
      </c>
      <c r="F58" s="106">
        <f t="shared" si="2"/>
        <v>1.3827462419472093E-2</v>
      </c>
      <c r="G58" s="106">
        <v>1</v>
      </c>
      <c r="H58" s="118">
        <f t="shared" si="3"/>
        <v>1.9119871696191302E-4</v>
      </c>
    </row>
    <row r="59" spans="1:8" ht="16" thickBot="1" x14ac:dyDescent="0.4">
      <c r="H59" s="131">
        <f>SUM(H6:H58)</f>
        <v>3.1155263117863901E-3</v>
      </c>
    </row>
  </sheetData>
  <mergeCells count="4">
    <mergeCell ref="A6:A12"/>
    <mergeCell ref="A13:A29"/>
    <mergeCell ref="A30:A58"/>
    <mergeCell ref="B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</vt:vector>
  </HeadingPairs>
  <TitlesOfParts>
    <vt:vector size="8" baseType="lpstr">
      <vt:lpstr>Ackerman State</vt:lpstr>
      <vt:lpstr>Rush</vt:lpstr>
      <vt:lpstr>Dynamite State </vt:lpstr>
      <vt:lpstr>All Three Sample</vt:lpstr>
      <vt:lpstr>MW-SG (Ackerman State)</vt:lpstr>
      <vt:lpstr>Mw-SG (Rush)</vt:lpstr>
      <vt:lpstr>MW-SG (Dynamite State)</vt:lpstr>
      <vt:lpstr>MW-SG (All Three Sample)</vt:lpstr>
    </vt:vector>
  </TitlesOfParts>
  <Company>IVT, NTNU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Fahd Mohamad Alqahtani</dc:creator>
  <cp:lastModifiedBy>Fahd Mohamad Alqahtani</cp:lastModifiedBy>
  <dcterms:created xsi:type="dcterms:W3CDTF">2016-10-26T16:59:41Z</dcterms:created>
  <dcterms:modified xsi:type="dcterms:W3CDTF">2016-10-26T22:06:10Z</dcterms:modified>
</cp:coreProperties>
</file>