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815" activeTab="1"/>
  </bookViews>
  <sheets>
    <sheet name="v-dp" sheetId="1" r:id="rId1"/>
    <sheet name="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<sst xmlns="http://schemas.openxmlformats.org/spreadsheetml/2006/main" count="31" uniqueCount="27">
  <si>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Markus Hays Nielsen Lab Experiment</t>
  </si>
  <si>
    <t>Aug. 17, 2008</t>
  </si>
  <si>
    <t>Measured permeability on some cores laying around IPT</t>
  </si>
  <si>
    <t>pin</t>
  </si>
  <si>
    <t>atm(g)</t>
  </si>
  <si>
    <t>pout</t>
  </si>
  <si>
    <t>q</t>
  </si>
  <si>
    <t>L/min</t>
  </si>
  <si>
    <t>Flowing N2 at 20 C (approx)</t>
  </si>
  <si>
    <t>dp</t>
  </si>
  <si>
    <t>atm</t>
  </si>
  <si>
    <t>Core Length, L</t>
  </si>
  <si>
    <t>cm</t>
  </si>
  <si>
    <t>Core Diameter, d</t>
  </si>
  <si>
    <t>Area, A</t>
  </si>
  <si>
    <t>cm2</t>
  </si>
  <si>
    <t>v</t>
  </si>
  <si>
    <t>cm3/s</t>
  </si>
  <si>
    <t>cm/s</t>
  </si>
  <si>
    <t>Darcy</t>
  </si>
  <si>
    <t>k</t>
  </si>
  <si>
    <t>D</t>
  </si>
  <si>
    <t>Viscosity, cp</t>
  </si>
  <si>
    <t>cp</t>
  </si>
  <si>
    <t>Slope</t>
  </si>
  <si>
    <t>cm/s/atm</t>
  </si>
  <si>
    <t>Permeability, 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</si>
</sst>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775"/>
          <c:w val="0.927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Data!$E$16:$E$18</c:f>
              <c:numCache>
                <c:ptCount val="3"/>
                <c:pt idx="0">
                  <c:v>0.13999999999999968</c:v>
                </c:pt>
                <c:pt idx="1">
                  <c:v>0.07999999999999996</c:v>
                </c:pt>
                <c:pt idx="2">
                  <c:v>0.034999999999999976</c:v>
                </c:pt>
              </c:numCache>
            </c:numRef>
          </c:xVal>
          <c:yVal>
            <c:numRef>
              <c:f>Data!$G$16:$G$18</c:f>
              <c:numCache>
                <c:ptCount val="3"/>
                <c:pt idx="0">
                  <c:v>4.408724185371062</c:v>
                </c:pt>
                <c:pt idx="1">
                  <c:v>2.204362092685531</c:v>
                </c:pt>
                <c:pt idx="2">
                  <c:v>1.1021810463427655</c:v>
                </c:pt>
              </c:numCache>
            </c:numRef>
          </c:yVal>
          <c:smooth val="0"/>
        </c:ser>
        <c:axId val="17497441"/>
        <c:axId val="23259242"/>
      </c:scatterChart>
      <c:valAx>
        <c:axId val="1749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dp, atm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3259242"/>
        <c:crosses val="autoZero"/>
        <c:crossBetween val="midCat"/>
        <c:dispUnits/>
      </c:valAx>
      <c:valAx>
        <c:axId val="2325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v, cm/s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7497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525"/>
          <c:y val="0.12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05475"/>
    <xdr:graphicFrame>
      <xdr:nvGraphicFramePr>
        <xdr:cNvPr id="1" name="Chart 1"/>
        <xdr:cNvGraphicFramePr/>
      </xdr:nvGraphicFramePr>
      <xdr:xfrm>
        <a:off x="0" y="0"/>
        <a:ext cx="9315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45" zoomScaleNormal="145" workbookViewId="0" topLeftCell="A1">
      <selection activeCell="B8" sqref="B8"/>
    </sheetView>
  </sheetViews>
  <sheetFormatPr defaultColWidth="9.140625" defaultRowHeight="12.75"/>
  <cols>
    <col min="1" max="1" width="22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8</v>
      </c>
    </row>
    <row r="7" spans="1:8" ht="12.75">
      <c r="A7" s="4" t="s">
        <v>11</v>
      </c>
      <c r="B7" s="5">
        <v>4</v>
      </c>
      <c r="C7" s="1" t="s">
        <v>12</v>
      </c>
      <c r="D7" s="1"/>
      <c r="E7" s="1"/>
      <c r="F7" s="1"/>
      <c r="G7" s="1"/>
      <c r="H7" s="1"/>
    </row>
    <row r="8" spans="1:8" ht="12.75">
      <c r="A8" s="4" t="s">
        <v>13</v>
      </c>
      <c r="B8" s="5">
        <v>3.8</v>
      </c>
      <c r="C8" s="1" t="s">
        <v>12</v>
      </c>
      <c r="D8" s="1"/>
      <c r="E8" s="1"/>
      <c r="F8" s="1"/>
      <c r="G8" s="1"/>
      <c r="H8" s="1"/>
    </row>
    <row r="9" spans="1:8" ht="12.75">
      <c r="A9" s="4" t="s">
        <v>14</v>
      </c>
      <c r="B9" s="6">
        <f>PI()*B8^2/4</f>
        <v>11.341149479459153</v>
      </c>
      <c r="C9" s="1" t="s">
        <v>15</v>
      </c>
      <c r="D9" s="1"/>
      <c r="E9" s="1"/>
      <c r="F9" s="1"/>
      <c r="G9" s="1"/>
      <c r="H9" s="1"/>
    </row>
    <row r="10" spans="1:8" ht="12.75">
      <c r="A10" s="4" t="s">
        <v>22</v>
      </c>
      <c r="B10" s="1">
        <v>0.012</v>
      </c>
      <c r="C10" s="1" t="s">
        <v>23</v>
      </c>
      <c r="D10" s="1"/>
      <c r="E10" s="1"/>
      <c r="F10" s="1"/>
      <c r="G10" s="1"/>
      <c r="H10" s="1"/>
    </row>
    <row r="11" spans="1:8" ht="12.75">
      <c r="A11" s="4" t="s">
        <v>24</v>
      </c>
      <c r="B11" s="8">
        <v>30.57</v>
      </c>
      <c r="C11" s="1" t="s">
        <v>25</v>
      </c>
      <c r="D11" s="1"/>
      <c r="E11" s="1"/>
      <c r="F11" s="1"/>
      <c r="G11" s="1"/>
      <c r="H11" s="1"/>
    </row>
    <row r="12" spans="1:8" ht="12.75">
      <c r="A12" s="4" t="s">
        <v>26</v>
      </c>
      <c r="B12" s="6">
        <f>B11*B10*B7</f>
        <v>1.46736</v>
      </c>
      <c r="C12" s="1" t="s">
        <v>21</v>
      </c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 t="s">
        <v>19</v>
      </c>
      <c r="H13" s="1"/>
    </row>
    <row r="14" spans="2:8" ht="12.75">
      <c r="B14" s="1" t="s">
        <v>3</v>
      </c>
      <c r="C14" s="1" t="s">
        <v>5</v>
      </c>
      <c r="D14" s="1" t="s">
        <v>6</v>
      </c>
      <c r="E14" s="1" t="s">
        <v>9</v>
      </c>
      <c r="F14" s="1" t="s">
        <v>6</v>
      </c>
      <c r="G14" s="1" t="s">
        <v>16</v>
      </c>
      <c r="H14" s="1" t="s">
        <v>20</v>
      </c>
    </row>
    <row r="15" spans="2:8" ht="12.75">
      <c r="B15" s="1" t="s">
        <v>4</v>
      </c>
      <c r="C15" s="1" t="s">
        <v>4</v>
      </c>
      <c r="D15" s="1" t="s">
        <v>7</v>
      </c>
      <c r="E15" s="1" t="s">
        <v>10</v>
      </c>
      <c r="F15" s="1" t="s">
        <v>17</v>
      </c>
      <c r="G15" s="1" t="s">
        <v>18</v>
      </c>
      <c r="H15" s="1" t="s">
        <v>21</v>
      </c>
    </row>
    <row r="16" spans="2:8" ht="12.75">
      <c r="B16" s="3">
        <v>2.01</v>
      </c>
      <c r="C16" s="3">
        <v>1.87</v>
      </c>
      <c r="D16" s="3">
        <v>3</v>
      </c>
      <c r="E16" s="2">
        <f>B16-C16</f>
        <v>0.13999999999999968</v>
      </c>
      <c r="F16" s="7">
        <f>D16*1000/60</f>
        <v>50</v>
      </c>
      <c r="G16" s="2">
        <f>F16/$B$9</f>
        <v>4.408724185371062</v>
      </c>
      <c r="H16" s="2">
        <f>$B$7*$B$10/E16*G16</f>
        <v>1.5115625778415105</v>
      </c>
    </row>
    <row r="17" spans="2:8" ht="12.75">
      <c r="B17" s="3">
        <v>0.98</v>
      </c>
      <c r="C17" s="3">
        <v>0.9</v>
      </c>
      <c r="D17" s="3">
        <v>1.5</v>
      </c>
      <c r="E17" s="2">
        <f>B17-C17</f>
        <v>0.07999999999999996</v>
      </c>
      <c r="F17" s="7">
        <f>D17*1000/60</f>
        <v>25</v>
      </c>
      <c r="G17" s="2">
        <f>F17/$B$9</f>
        <v>2.204362092685531</v>
      </c>
      <c r="H17" s="2">
        <f>$B$7*$B$10/E17*G17</f>
        <v>1.3226172556113192</v>
      </c>
    </row>
    <row r="18" spans="2:8" ht="12.75">
      <c r="B18" s="3">
        <v>0.36</v>
      </c>
      <c r="C18" s="3">
        <v>0.325</v>
      </c>
      <c r="D18" s="3">
        <v>0.75</v>
      </c>
      <c r="E18" s="2">
        <f>B18-C18</f>
        <v>0.034999999999999976</v>
      </c>
      <c r="F18" s="7">
        <f>D18*1000/60</f>
        <v>12.5</v>
      </c>
      <c r="G18" s="2">
        <f>F18/$B$9</f>
        <v>1.1021810463427655</v>
      </c>
      <c r="H18" s="2">
        <f>$B$7*$B$10/E18*G18</f>
        <v>1.511562577841508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B6" sqref="B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</dc:creator>
  <cp:keywords/>
  <dc:description/>
  <cp:lastModifiedBy>Curtis</cp:lastModifiedBy>
  <dcterms:created xsi:type="dcterms:W3CDTF">2008-08-21T08:45:50Z</dcterms:created>
  <dcterms:modified xsi:type="dcterms:W3CDTF">2008-08-21T10:36:54Z</dcterms:modified>
  <cp:category/>
  <cp:version/>
  <cp:contentType/>
  <cp:contentStatus/>
</cp:coreProperties>
</file>